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7200" yWindow="360" windowWidth="10815" windowHeight="11580"/>
  </bookViews>
  <sheets>
    <sheet name="Приложение 1 " sheetId="6" r:id="rId1"/>
    <sheet name="Приложение 2" sheetId="7" r:id="rId2"/>
  </sheets>
  <definedNames>
    <definedName name="_xlnm.Print_Titles" localSheetId="0">'Приложение 1 '!$26:$26</definedName>
    <definedName name="_xlnm.Print_Titles" localSheetId="1">'Приложение 2'!$27:$27</definedName>
    <definedName name="_xlnm.Print_Area" localSheetId="0">'Приложение 1 '!$A$1:$AH$138</definedName>
    <definedName name="_xlnm.Print_Area" localSheetId="1">'Приложение 2'!$A$1:$AB$136</definedName>
  </definedNames>
  <calcPr calcId="145621"/>
</workbook>
</file>

<file path=xl/calcChain.xml><?xml version="1.0" encoding="utf-8"?>
<calcChain xmlns="http://schemas.openxmlformats.org/spreadsheetml/2006/main">
  <c r="AA73" i="6" l="1"/>
  <c r="AD97" i="7"/>
  <c r="AE97" i="7" s="1"/>
  <c r="AF97" i="7" s="1"/>
  <c r="AD78" i="7"/>
  <c r="AE78" i="7" s="1"/>
  <c r="AF78" i="7" s="1"/>
  <c r="AD69" i="7"/>
  <c r="AD63" i="7"/>
  <c r="AE63" i="7" s="1"/>
  <c r="AC59" i="7"/>
  <c r="AD50" i="7"/>
  <c r="AD48" i="7"/>
  <c r="AE48" i="7" s="1"/>
  <c r="AF48" i="7" s="1"/>
  <c r="AD42" i="7"/>
  <c r="AE42" i="7" s="1"/>
  <c r="AF42" i="7" s="1"/>
  <c r="AF36" i="7"/>
  <c r="AF28" i="7" s="1"/>
  <c r="AE36" i="7"/>
  <c r="AE28" i="7" s="1"/>
  <c r="AD36" i="7"/>
  <c r="AD28" i="7" s="1"/>
  <c r="AC36" i="7"/>
  <c r="AG36" i="7" s="1"/>
  <c r="AG28" i="7" s="1"/>
  <c r="AC28" i="7" l="1"/>
  <c r="AD59" i="7"/>
  <c r="AG48" i="7"/>
  <c r="AF63" i="7"/>
  <c r="AG63" i="7" s="1"/>
  <c r="AG42" i="7"/>
  <c r="AE69" i="7"/>
  <c r="AF69" i="7" s="1"/>
  <c r="AE50" i="7"/>
  <c r="AF50" i="7" s="1"/>
  <c r="AG69" i="7" l="1"/>
  <c r="AG59" i="7" s="1"/>
  <c r="AE59" i="7"/>
  <c r="AG50" i="7"/>
  <c r="AF59" i="7"/>
  <c r="AA102" i="6" l="1"/>
  <c r="AG123" i="6"/>
  <c r="AG121" i="6"/>
  <c r="AG122" i="6"/>
  <c r="AG120" i="6"/>
  <c r="AG102" i="6" l="1"/>
  <c r="AG101" i="6"/>
  <c r="AB73" i="6"/>
  <c r="AC73" i="6"/>
  <c r="AD73" i="6"/>
  <c r="AE73" i="6"/>
  <c r="AF73" i="6"/>
  <c r="AG74" i="6"/>
  <c r="AG79" i="6"/>
  <c r="AG87" i="6"/>
  <c r="AG85" i="6"/>
  <c r="AG83" i="6"/>
  <c r="AG73" i="6" l="1"/>
  <c r="AG80" i="6"/>
  <c r="AA36" i="6"/>
  <c r="AG55" i="6"/>
  <c r="AB57" i="6" l="1"/>
  <c r="AC57" i="6"/>
  <c r="AD57" i="6"/>
  <c r="AE57" i="6"/>
  <c r="AF57" i="6"/>
  <c r="AA57" i="6"/>
  <c r="AB36" i="6"/>
  <c r="AC36" i="6"/>
  <c r="AD36" i="6"/>
  <c r="AE36" i="6"/>
  <c r="AF36" i="6"/>
  <c r="AB93" i="6"/>
  <c r="AC93" i="6"/>
  <c r="AD93" i="6"/>
  <c r="AE93" i="6"/>
  <c r="AF93" i="6"/>
  <c r="AA93" i="6"/>
  <c r="AG78" i="6"/>
  <c r="AG76" i="6"/>
  <c r="AG41" i="6"/>
  <c r="AG99" i="6"/>
  <c r="AG53" i="6"/>
  <c r="AG57" i="6" l="1"/>
  <c r="AC112" i="6"/>
  <c r="AD112" i="6" s="1"/>
  <c r="AE112" i="6" s="1"/>
  <c r="AF112" i="6" s="1"/>
  <c r="AG112" i="6" s="1"/>
  <c r="AC113" i="6"/>
  <c r="AD113" i="6" s="1"/>
  <c r="AE113" i="6" s="1"/>
  <c r="AF113" i="6" s="1"/>
  <c r="AG113" i="6" s="1"/>
  <c r="AC111" i="6"/>
  <c r="AD111" i="6" s="1"/>
  <c r="AE111" i="6" s="1"/>
  <c r="AF111" i="6" s="1"/>
  <c r="AG111" i="6" s="1"/>
  <c r="AG67" i="6"/>
  <c r="AG47" i="6"/>
  <c r="AG43" i="6"/>
  <c r="AG97" i="6"/>
  <c r="AG95" i="6"/>
  <c r="AA35" i="6" l="1"/>
  <c r="AC35" i="6"/>
  <c r="AD35" i="6"/>
  <c r="AF72" i="6"/>
  <c r="AB72" i="6"/>
  <c r="AE72" i="6"/>
  <c r="AD72" i="6"/>
  <c r="AC72" i="6"/>
  <c r="AG93" i="6"/>
  <c r="AB35" i="6"/>
  <c r="AG49" i="6"/>
  <c r="AC27" i="6" l="1"/>
  <c r="AB27" i="6"/>
  <c r="AD27" i="6"/>
  <c r="AG61" i="6"/>
  <c r="AF35" i="6"/>
  <c r="AF27" i="6" s="1"/>
  <c r="AE35" i="6"/>
  <c r="AE27" i="6" s="1"/>
  <c r="AG35" i="6" l="1"/>
  <c r="AG36" i="6"/>
  <c r="AA72" i="6" l="1"/>
  <c r="AG72" i="6" l="1"/>
  <c r="AA27" i="6"/>
  <c r="AG27" i="6" s="1"/>
</calcChain>
</file>

<file path=xl/sharedStrings.xml><?xml version="1.0" encoding="utf-8"?>
<sst xmlns="http://schemas.openxmlformats.org/spreadsheetml/2006/main" count="1125" uniqueCount="320">
  <si>
    <t>Гкал</t>
  </si>
  <si>
    <t>3.1.3</t>
  </si>
  <si>
    <t>3.1.4</t>
  </si>
  <si>
    <t>3.1.5</t>
  </si>
  <si>
    <t>к муниципальной программе города Твери</t>
  </si>
  <si>
    <t>2.2.3</t>
  </si>
  <si>
    <t>Данные объединенной диспетчерской службы департамента ЖКХ</t>
  </si>
  <si>
    <t>С.Н. Харитонов</t>
  </si>
  <si>
    <t>Э.А. Селютина</t>
  </si>
  <si>
    <t>А.А. Беляков</t>
  </si>
  <si>
    <t>Информационная система LanDocs</t>
  </si>
  <si>
    <t>ед.</t>
  </si>
  <si>
    <t>тыс. руб.</t>
  </si>
  <si>
    <t>Код исполнителя (соисполнителя)</t>
  </si>
  <si>
    <t>КЦСР</t>
  </si>
  <si>
    <t>Раздел</t>
  </si>
  <si>
    <t>Мероприятие</t>
  </si>
  <si>
    <t>Подраздел</t>
  </si>
  <si>
    <t>Вид (группа, подгруппа)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</si>
  <si>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</si>
  <si>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</si>
  <si>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</si>
  <si>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</si>
  <si>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</si>
  <si>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</si>
  <si>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</si>
  <si>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</si>
  <si>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05</t>
  </si>
  <si>
    <t>02</t>
  </si>
  <si>
    <t>244</t>
  </si>
  <si>
    <t>414</t>
  </si>
  <si>
    <t>тыс.руб.</t>
  </si>
  <si>
    <t>Гкал.</t>
  </si>
  <si>
    <t>куб.м.</t>
  </si>
  <si>
    <t>32 00 24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</si>
  <si>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</si>
  <si>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</si>
  <si>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</si>
  <si>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</si>
  <si>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</si>
  <si>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</si>
  <si>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</si>
  <si>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</si>
  <si>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</si>
  <si>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</si>
  <si>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</si>
  <si>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*</t>
  </si>
  <si>
    <t>*- показатели будут уточнены после разработки программы энергоэффективности до 2019 года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</si>
  <si>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</si>
  <si>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</si>
  <si>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</si>
  <si>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</si>
  <si>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</si>
  <si>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</si>
  <si>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</si>
  <si>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</si>
  <si>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</si>
  <si>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</si>
  <si>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</si>
  <si>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</si>
  <si>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</si>
  <si>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</si>
  <si>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 xml:space="preserve">2. Подпрограмма  - подпрограмма муниципальной программы  города Твери </t>
  </si>
  <si>
    <t xml:space="preserve">Ответственный исполнитель муниципальной программы города Твери: </t>
  </si>
  <si>
    <t xml:space="preserve"> № п/п</t>
  </si>
  <si>
    <t>Методика расчета показателя</t>
  </si>
  <si>
    <t>Источник получения информации для расчета значений показателя</t>
  </si>
  <si>
    <t>х</t>
  </si>
  <si>
    <t>Данные ресурсоснабжающих организаций города</t>
  </si>
  <si>
    <t>1.1</t>
  </si>
  <si>
    <t>1.1.1</t>
  </si>
  <si>
    <t>1.1.2</t>
  </si>
  <si>
    <t>1.1.4</t>
  </si>
  <si>
    <t>1.2</t>
  </si>
  <si>
    <t>1.2.1</t>
  </si>
  <si>
    <t>1.2.2</t>
  </si>
  <si>
    <t>2.1</t>
  </si>
  <si>
    <t>2.1.1</t>
  </si>
  <si>
    <t>2.2</t>
  </si>
  <si>
    <t>2.2.1</t>
  </si>
  <si>
    <t>3.1.1</t>
  </si>
  <si>
    <t>3.2</t>
  </si>
  <si>
    <t>3.2.1</t>
  </si>
  <si>
    <t>КОСГУ</t>
  </si>
  <si>
    <t>15</t>
  </si>
  <si>
    <t>2.1.2</t>
  </si>
  <si>
    <t>км</t>
  </si>
  <si>
    <t>Данные департамента ЖКХ и ресурсоснабжающих организаций</t>
  </si>
  <si>
    <t>3.1</t>
  </si>
  <si>
    <t>3.1.2</t>
  </si>
  <si>
    <t>тыс. кВт. ч.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</si>
  <si>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</si>
  <si>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</si>
  <si>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</si>
  <si>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</si>
  <si>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</si>
  <si>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</si>
  <si>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</si>
  <si>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</si>
  <si>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</si>
  <si>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</si>
  <si>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</si>
  <si>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</si>
  <si>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</si>
  <si>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</si>
  <si>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</si>
  <si>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</si>
  <si>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Абсолютный показатель</t>
  </si>
  <si>
    <t>Ведомственная оперативная отчетность</t>
  </si>
  <si>
    <t>Характеристика  основных показателей муниципальной   программы  города Твери</t>
  </si>
  <si>
    <r>
      <t>06.2.010</t>
    </r>
    <r>
      <rPr>
        <b/>
        <sz val="10"/>
        <rFont val="Times New Roman"/>
        <family val="1"/>
        <charset val="204"/>
      </rPr>
      <t>1</t>
    </r>
  </si>
  <si>
    <t>1.1.5</t>
  </si>
  <si>
    <t>Т.И. Булыженкова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</si>
  <si>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</si>
  <si>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Данные департамента ЖКХ</t>
  </si>
  <si>
    <r>
      <t>06.1.010</t>
    </r>
    <r>
      <rPr>
        <b/>
        <sz val="10"/>
        <rFont val="Times New Roman"/>
        <family val="1"/>
        <charset val="204"/>
      </rPr>
      <t>3</t>
    </r>
  </si>
  <si>
    <t>1.1.3</t>
  </si>
  <si>
    <t>Система АС-Бюджет</t>
  </si>
  <si>
    <t>2.1.3</t>
  </si>
  <si>
    <t>2.1.4</t>
  </si>
  <si>
    <t>2.1.5</t>
  </si>
  <si>
    <t>2.1.6</t>
  </si>
  <si>
    <t>да - 1                  нет - 0</t>
  </si>
  <si>
    <t>да - 1                  нет - 1</t>
  </si>
  <si>
    <t>2.1.7</t>
  </si>
  <si>
    <t>Приложение 1</t>
  </si>
  <si>
    <t>Приложение 2</t>
  </si>
  <si>
    <t>к постановлению администрации города Твери</t>
  </si>
  <si>
    <t>Данные департамента архитектуры и строительства администрации города Твери</t>
  </si>
  <si>
    <t>Данные департамента ЖКХ, управления образования, управления по культуре и спорту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</si>
  <si>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</si>
  <si>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</si>
  <si>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</si>
  <si>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</si>
  <si>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</si>
  <si>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 xml:space="preserve"> (Nпред. - Nтек.) / Nпред. * 100 %, где        Nпред. - количество обращений граждан по вопросам надежности тепло-, водоснабжения в предыдущем году;                                                                      Nтек. - фактическое количество обращений граждан по вопросам надежности тепло-, водоснабжения в текущем году.</t>
  </si>
  <si>
    <t xml:space="preserve"> (Nпред. - Nтек.) / Nпред. * 100 %, где        Nпред. - количество аварий на объектах коммунальной инфраструктуры в предыдущем году;                                                                      Nтек. - фактическое количество аварий на объектах коммунальной инфраструктуры в текущем году.</t>
  </si>
  <si>
    <t xml:space="preserve"> (Nпред. - Nтек.) / Nпред. * 100 %, где        Nпред. - количество аварий на  бесхозяйных газопроводах и сооружениях на них в предыдущем году;                                                                      Nтек. - фактическое количество аварий на  бесхозяйных газопроводах и сооружениях на них в текущем году.</t>
  </si>
  <si>
    <t>Qнез.стр. * 100 / Qкомм.хоз., где                     Qнез.стр. - объем средств бюджета , запланированных на содержание объектов незавершенного строительства;              Qкомм.хоз. - средства, запланированные на текущий год по разделу коммунальное хозяйство.</t>
  </si>
  <si>
    <t xml:space="preserve"> (Nпред. - Nтек.) / Nпред. * 100 %, где        Nпред. - количество аварий на объектах водоотведения в предыдущем году;                                                                      Nтек. - фактическое количество аварий на объектах водоотведения в текущем году.</t>
  </si>
  <si>
    <t xml:space="preserve"> (Nпред. - Nтек.) / Nпред. * 100 %, где        Nпред. - количество аварий на объектах теплоснабжения в предыдущем году;                                                                      Nтек. - фактическое количество аварий на объектах теплоснабжения в текущем году.</t>
  </si>
  <si>
    <t xml:space="preserve"> (Nпред. - Nтек.) / Nпред. * 100 %, где        Nпред. - количество аварий на объектах водоснабжения в предыдущем году;                                                                      Nтек. - фактическое количество аварий на объектах водоснабжения в текущем году.</t>
  </si>
  <si>
    <t xml:space="preserve"> (Nпред. - Nтек.) / Nпред. * 100 %, где        Nпред. - количество аварий на  муниципальных объектах газоснабжения в предыдущем году;                                                                      Nтек. - фактическое количество аварий на  муниципальных объектах газоснабжения в текущем году.</t>
  </si>
  <si>
    <t xml:space="preserve"> (Nпред. - Nтек.) / Nпред. * 100 %, где        Nпред. - количество аварий на муниципальных объектах теплоснабжения в предыдущем году;                                                                      Nтек. - фактическое количество аварий на муниципальных объектах теплоснабжения в текущем году.</t>
  </si>
  <si>
    <t xml:space="preserve"> (Nпред. - Nтек.) / Nпред. * 100 %, где        Nпред. - количество аварий на муниципальных объектах водоснабжения в предыдущем году;                                                                      Nтек. - фактическое количество аварий на муниципальных объектах водоснабжения в текущем году.</t>
  </si>
  <si>
    <t xml:space="preserve"> (Nпред. - Nтек.) / Nпред. * 100 %, где        Nпред. - количество аварий на муниципальных объектах водоотведения в предыдущем году;                                                                      Nтек. - фактическое количество аварий на муниципальных объектах водоотведения в текущем году.</t>
  </si>
  <si>
    <t>(Qпред. - Qтек) * 100 %, где                            Qпред. -   объем потребления тепловой энергии  учреждениями социальной сферы в предыдущем году;                                                   Qтек. -  объем потребления тепловой энергии  учреждениями социальной сферы в текущем году.</t>
  </si>
  <si>
    <t>(Qпред. - Qтек) * 100 %, где                            Qпред. -   объем потребления электрической энергии  учреждениями социальной сферы в предыдущем году;                                                   Qтек. -  объем потребления электрической энергии  учреждениями социальной сферы в текущем году.</t>
  </si>
  <si>
    <t xml:space="preserve"> (Nпред. - Nтек.) / Nпред. * 100 %, где        Nпред. - количество обращений граждан по вопросам предоставления услуг теплоснабжения в предыдущем году;                                                                      Nтек. - фактическое количество обращений граждан по предоставления услуг теплоснабжения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</si>
  <si>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электроснабжения в предыдущем году;                                                                      Nтек. - фактическое количество обращений граждан по вопросам предоставления услуг электроснабжения в текущем году.</t>
  </si>
  <si>
    <t xml:space="preserve"> (Nпред. - Nтек.) / Nпред. * 100 %, где        Nпред. - количество обращений граждан по вопросам предоставления услуг водоснабжения в предыдущем году;                                                                      Nтек. - фактическое количество обращений граждан по вопросам предоставления услуг водоснабжения в текущем году.</t>
  </si>
  <si>
    <t>Qпр.уч * 100 / Qобщ., где                                    Qпр.уч. - объем электрической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электрической энергии.</t>
  </si>
  <si>
    <t>Qпр.уч * 100 / Qобщ., где                                    Qпр.уч. - объем тепловой энергии, потребляемой бюджетными учреждениями, расчеты за которую осуществляются с использованием приборов учета;                Qобщ. - общий объем потребляемой бюджетными учреждениями на территории муниципального образования тепловой энергии.</t>
  </si>
  <si>
    <t>Qпр.уч * 100 / Qобщ., где                                    Qпр.уч. - объем воды, потребляемой бюджетными учреждениями, расчеты за которую осуществляются с использованием приборов учета;                                              Qобщ. - общий объем потребляемой бюджетными учреждениями на территории муниципального образования воды.</t>
  </si>
  <si>
    <t>Qвнеб. * 100 / Qобщ., где                              Qвнеб. - объем внебюджетных средств для финансирования мероприятий по энергосбережению и повышению энергетической эффективности;                     Qобщ. - общий объем финансирования мероприятий по энергосбережению и повышению энергетической эффективности.</t>
  </si>
  <si>
    <t>Nпр.уч. * 100 / N общ., где                            Nпр.уч. -  количество объектов социальной сферы, на которых установлены приборы учета;                                                                 Nобщ. - общее количество объектов социальной сферы</t>
  </si>
  <si>
    <t>Qпр.уч. * 100 / Qобщ., где                             Qпр.уч. -  объем тепловой энергии, расчеты за которую осуществляются с использованием  приборов учета;                                              Qобщ. - общий расходуемый объем тепловой энергии</t>
  </si>
  <si>
    <t>Qпр.уч. * 100 / Qобщ., где                             Qпр.уч. -  объем воды, расчеты за которую осуществляются с использованием  приборов учета;                                                                 Qобщ. - общий расходуемый объем воды.</t>
  </si>
  <si>
    <t>м</t>
  </si>
  <si>
    <t>3.1.6</t>
  </si>
  <si>
    <t>8</t>
  </si>
  <si>
    <t>2.1.8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</si>
  <si>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</si>
  <si>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департамент жилищно-коммунального хозяйства и жилищной политики администрации города Твери</t>
  </si>
  <si>
    <t xml:space="preserve">Кизн. = ∑ Аморт. / Бст. * 100 %, где               Кизн. - уровень износа объектов теплоснабжения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теплоснабжения за отчетный год. </t>
  </si>
  <si>
    <t xml:space="preserve">Кизн. = ∑ Аморт. / Бст. * 100 %, где               Кизн. - уровень износа объектов водоснабжения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водоснабжения за отчетный год. </t>
  </si>
  <si>
    <t xml:space="preserve">Кизн. = ∑ Аморт. / Бст. * 100 %, где               Кизн. - уровень износа объектов водоотведения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водоотведения за отчетный год. </t>
  </si>
  <si>
    <t xml:space="preserve">Кизн. = ∑ Аморт. / Бст. * 100 %, где               Кизн. - уровень износа объектов электроснабжения города; ∑Аморт. - сумма начисленной за период с начала эксплуатации амортизации основных средств;                                                                   Бст. - балансовая стоимость основных фондов организации электроснабжения за отчетный год. </t>
  </si>
  <si>
    <t>2.2.2</t>
  </si>
  <si>
    <t>(Qпред. - Qтек) * 100 %, где                            Qпред. -   объем потребления воды учреждениями социальной сферы в предыдущем году; Qтек. -  объем потребления воды  учреждениями социальной сферы в текущем году.</t>
  </si>
  <si>
    <t>Начальник департамента ЖКХ</t>
  </si>
  <si>
    <t>И.В. Куринный</t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</si>
  <si>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</si>
  <si>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</si>
  <si>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</si>
  <si>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</si>
  <si>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color theme="1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</si>
  <si>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color theme="1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</si>
  <si>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t>«Коммунальное хозяйство города Твери» на 2015-2020 годы</t>
  </si>
  <si>
    <r>
      <t>Цель 1  «</t>
    </r>
    <r>
      <rPr>
        <sz val="10"/>
        <color rgb="FF00000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</si>
  <si>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color rgb="FF00000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</si>
  <si>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color rgb="FF00000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</si>
  <si>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color rgb="FF00000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</si>
  <si>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color rgb="FF00000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</si>
  <si>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color rgb="FF00000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</si>
  <si>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color rgb="FF00000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</si>
  <si>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</si>
  <si>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</si>
  <si>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color theme="1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</si>
  <si>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color theme="1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</si>
  <si>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</si>
  <si>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</si>
  <si>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</si>
  <si>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color theme="1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</si>
  <si>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color theme="1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</si>
  <si>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</si>
  <si>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color theme="1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</si>
  <si>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color theme="1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</si>
  <si>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</si>
  <si>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</si>
  <si>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>Мероприятие 1.04 «</t>
    </r>
    <r>
      <rPr>
        <sz val="10"/>
        <color theme="1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</si>
  <si>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</si>
  <si>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color theme="1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</si>
  <si>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color theme="1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</si>
  <si>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color theme="1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</si>
  <si>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</si>
  <si>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</si>
  <si>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</si>
  <si>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color theme="1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</si>
  <si>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color theme="1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</si>
  <si>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</si>
  <si>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color theme="1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</si>
  <si>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</si>
  <si>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color theme="1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</si>
  <si>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color theme="1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</si>
  <si>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color theme="1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</si>
  <si>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color theme="1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</si>
  <si>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</si>
  <si>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</si>
  <si>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color theme="1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</si>
  <si>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</si>
  <si>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color theme="1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</si>
  <si>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>Показатель 2 «</t>
    </r>
    <r>
      <rPr>
        <sz val="10"/>
        <color theme="1"/>
        <rFont val="Times New Roman"/>
        <family val="1"/>
        <charset val="204"/>
      </rPr>
      <t>Количество территорий под жилищную застройку, обеспеченных инженерной инфраструктурой «</t>
    </r>
  </si>
  <si>
    <r>
      <t xml:space="preserve">Мероприятие 1.01 </t>
    </r>
    <r>
      <rPr>
        <sz val="10"/>
        <color theme="1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</si>
  <si>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</si>
  <si>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Мероприятие 1.02 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ПИР)»</t>
    </r>
  </si>
  <si>
    <r>
      <t xml:space="preserve">Мероприятие 1.03 </t>
    </r>
    <r>
      <rPr>
        <sz val="10"/>
        <color theme="1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</si>
  <si>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</si>
  <si>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color theme="1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</si>
  <si>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color theme="1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</si>
  <si>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</si>
  <si>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r>
      <t xml:space="preserve">Мероприятие 1.05 </t>
    </r>
    <r>
      <rPr>
        <sz val="10"/>
        <color theme="1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</si>
  <si>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</si>
  <si>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color theme="1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</si>
  <si>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</t>
    </r>
  </si>
  <si>
    <r>
      <t xml:space="preserve">Мероприятие 1.07 </t>
    </r>
    <r>
      <rPr>
        <sz val="10"/>
        <color theme="1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</si>
  <si>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разработанной проектно-сметной документации</t>
    </r>
  </si>
  <si>
    <r>
      <t xml:space="preserve">Мероприятие 1.08 </t>
    </r>
    <r>
      <rPr>
        <sz val="10"/>
        <color theme="1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</si>
  <si>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разработанной проектно-сметной документации»</t>
    </r>
  </si>
  <si>
    <r>
      <t>Задача 2   «</t>
    </r>
    <r>
      <rPr>
        <sz val="10"/>
        <color theme="1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</si>
  <si>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</si>
  <si>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color theme="1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</si>
  <si>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color theme="1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</si>
  <si>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color theme="1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</si>
  <si>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color theme="1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</si>
  <si>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color theme="1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</si>
  <si>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</si>
  <si>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color theme="1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</si>
  <si>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</si>
  <si>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</si>
  <si>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color theme="1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</si>
  <si>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color theme="1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</si>
  <si>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color theme="1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</si>
  <si>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color theme="1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</si>
  <si>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color theme="1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</si>
  <si>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color theme="1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</si>
  <si>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color theme="1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</si>
  <si>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color theme="1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</si>
  <si>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color theme="1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</si>
  <si>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color theme="1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</si>
  <si>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color theme="1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</si>
  <si>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color theme="1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</si>
  <si>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Административное мероприятие 1.04 </t>
    </r>
    <r>
      <rPr>
        <sz val="10"/>
        <color theme="1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</si>
  <si>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</si>
  <si>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color theme="1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</si>
  <si>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color theme="1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</si>
  <si>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color theme="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</si>
  <si>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r>
      <t xml:space="preserve">Мероприятие 1.06 </t>
    </r>
    <r>
      <rPr>
        <sz val="10"/>
        <color theme="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</t>
    </r>
  </si>
  <si>
    <r>
      <t xml:space="preserve">Мероприятие 1.06 </t>
    </r>
    <r>
      <rPr>
        <sz val="10"/>
        <color theme="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</si>
  <si>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>Показатель 1 «</t>
    </r>
    <r>
      <rPr>
        <sz val="10"/>
        <color theme="1"/>
        <rFont val="Times New Roman"/>
        <family val="1"/>
        <charset val="204"/>
      </rPr>
      <t>Протяженность замененных труб теплотрасс на трубы с изоляцией ППМ в 2015 году»</t>
    </r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</si>
  <si>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</si>
  <si>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color theme="1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</si>
  <si>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color theme="1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</si>
  <si>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color theme="1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</si>
  <si>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color theme="1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</si>
  <si>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</si>
  <si>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color theme="1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</si>
  <si>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color theme="1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</si>
  <si>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color theme="1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</si>
  <si>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color theme="1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</si>
  <si>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«Коммунальное хозяйство города Твери» на 2014-2019 годы</t>
  </si>
  <si>
    <r>
      <t>Цель. «</t>
    </r>
    <r>
      <rPr>
        <sz val="10"/>
        <color theme="1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</si>
  <si>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>Задача 1</t>
    </r>
    <r>
      <rPr>
        <sz val="10"/>
        <color theme="1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</si>
  <si>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Показатель 5 </t>
    </r>
    <r>
      <rPr>
        <sz val="10"/>
        <color theme="1"/>
        <rFont val="Times New Roman"/>
        <family val="1"/>
        <charset val="204"/>
      </rPr>
      <t xml:space="preserve"> «Протяженность отремонтированных бесхозяйных сетей электроснабжения, на которые выполнена первичная техническая документация»</t>
    </r>
  </si>
  <si>
    <r>
      <t xml:space="preserve">Показатель 4 </t>
    </r>
    <r>
      <rPr>
        <sz val="10"/>
        <color theme="1"/>
        <rFont val="Times New Roman"/>
        <family val="1"/>
        <charset val="204"/>
      </rPr>
      <t>«Количество договоров на оформление технической документации на объекты коммунальной инфраструктуры»</t>
    </r>
  </si>
  <si>
    <r>
      <t>Задача 2 «</t>
    </r>
    <r>
      <rPr>
        <sz val="10"/>
        <color theme="1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</si>
  <si>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>Мероприятие 2.01</t>
    </r>
    <r>
      <rPr>
        <sz val="10"/>
        <color theme="1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</si>
  <si>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Показатель 5 </t>
    </r>
    <r>
      <rPr>
        <sz val="10"/>
        <color theme="1"/>
        <rFont val="Times New Roman"/>
        <family val="1"/>
        <charset val="204"/>
      </rPr>
      <t>«Количество разработанных ПСД по реконструкции и модернизации объектов коммунального комплекса»</t>
    </r>
  </si>
  <si>
    <r>
      <t>Мероприятие 2.02 «</t>
    </r>
    <r>
      <rPr>
        <sz val="10"/>
        <color theme="1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</si>
  <si>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3  </t>
    </r>
    <r>
      <rPr>
        <sz val="10"/>
        <color theme="1"/>
        <rFont val="Times New Roman"/>
        <family val="1"/>
        <charset val="204"/>
      </rPr>
      <t>«Снижение количества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в предыдущем году» </t>
    </r>
  </si>
  <si>
    <r>
      <t>Задача 1 «</t>
    </r>
    <r>
      <rPr>
        <sz val="10"/>
        <color theme="1"/>
        <rFont val="Times New Roman"/>
        <family val="1"/>
        <charset val="204"/>
      </rPr>
      <t>Реконструкция и модернизация объектов коммунальной инфраструктуры»</t>
    </r>
  </si>
  <si>
    <r>
      <t xml:space="preserve">Мероприятие 1.02 </t>
    </r>
    <r>
      <rPr>
        <sz val="10"/>
        <color theme="1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</si>
  <si>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</si>
  <si>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«Обеспеченность поселке Никифоровское (территории под жилищную застройку) инженерной инфраструктурой</t>
    </r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</si>
  <si>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«Создание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</si>
  <si>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>«Количество разработанных и утвержденных инвестиционных программ ресурсоснабжающих организаций»</t>
    </r>
  </si>
  <si>
    <r>
      <t>Мероприятие 2.01</t>
    </r>
    <r>
      <rPr>
        <sz val="10"/>
        <color theme="1"/>
        <rFont val="Times New Roman"/>
        <family val="1"/>
        <charset val="204"/>
      </rPr>
      <t xml:space="preserve"> «Актуализация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</si>
  <si>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Мероприятие 2.03</t>
    </r>
    <r>
      <rPr>
        <sz val="10"/>
        <color theme="1"/>
        <rFont val="Times New Roman"/>
        <family val="1"/>
        <charset val="204"/>
      </rPr>
      <t xml:space="preserve"> 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</si>
  <si>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 xml:space="preserve">Показатель 1. </t>
    </r>
    <r>
      <rPr>
        <sz val="10"/>
        <color theme="1"/>
        <rFont val="Times New Roman"/>
        <family val="1"/>
        <charset val="204"/>
      </rPr>
      <t xml:space="preserve"> «Объем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</si>
  <si>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color theme="1"/>
        <rFont val="Times New Roman"/>
        <family val="1"/>
        <charset val="204"/>
      </rPr>
      <t xml:space="preserve"> «Объем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</si>
  <si>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color theme="1"/>
        <rFont val="Times New Roman"/>
        <family val="1"/>
        <charset val="204"/>
      </rPr>
      <t xml:space="preserve"> «Объем потребления воды  учреждениями социальной сферы по отношению к предыдущему году»</t>
    </r>
  </si>
  <si>
    <r>
      <t xml:space="preserve">Мероприятие 1.05  </t>
    </r>
    <r>
      <rPr>
        <sz val="10"/>
        <color theme="1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</si>
  <si>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 xml:space="preserve">Мероприятие 1.06 </t>
    </r>
    <r>
      <rPr>
        <sz val="10"/>
        <color theme="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технологий», в том числе</t>
    </r>
  </si>
  <si>
    <r>
      <t>Задача 2</t>
    </r>
    <r>
      <rPr>
        <sz val="10"/>
        <color theme="1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</si>
  <si>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color theme="1"/>
        <rFont val="Times New Roman"/>
        <family val="1"/>
        <charset val="204"/>
      </rPr>
      <t>Доля объемов электрической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</si>
  <si>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color theme="1"/>
        <rFont val="Times New Roman"/>
        <family val="1"/>
        <charset val="204"/>
      </rPr>
      <t>Доля объемов тепловой энергии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</si>
  <si>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color theme="1"/>
        <rFont val="Times New Roman"/>
        <family val="1"/>
        <charset val="204"/>
      </rPr>
      <t>Доля объемов воды потребляемой бюджетными учреждениями, расчеты за которую осуществляются с использованием приборов учета в общем объеме потребляемой бюджетными учреждениями на территории муниципального образования воды»</t>
    </r>
  </si>
  <si>
    <r>
      <t>Мероприятие 2.01</t>
    </r>
    <r>
      <rPr>
        <sz val="10"/>
        <color theme="1"/>
        <rFont val="Times New Roman"/>
        <family val="1"/>
        <charset val="204"/>
      </rPr>
      <t xml:space="preserve"> «Стимулирование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</si>
  <si>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>Показатель 1</t>
    </r>
    <r>
      <rPr>
        <sz val="10"/>
        <color theme="1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</si>
  <si>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>Показатель 3 «</t>
    </r>
    <r>
      <rPr>
        <sz val="10"/>
        <color theme="1"/>
        <rFont val="Times New Roman"/>
        <family val="1"/>
        <charset val="204"/>
      </rPr>
      <t>Доля объемов  воды, расчеты за которую осуществляются с использованием  приборов учета»</t>
    </r>
  </si>
  <si>
    <t>«Приложение 2</t>
  </si>
  <si>
    <t>«Коммунальное хозяйство города Твери» на 2015 -2020 годы</t>
  </si>
  <si>
    <t>«Приложение 1</t>
  </si>
  <si>
    <r>
      <t xml:space="preserve">Показатель 2 </t>
    </r>
    <r>
      <rPr>
        <sz val="10"/>
        <color theme="1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</si>
  <si>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color theme="1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</si>
  <si>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</si>
  <si>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color theme="1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</si>
  <si>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t>».</t>
  </si>
  <si>
    <t>«09» октября 2015 года № 1678</t>
  </si>
  <si>
    <t>«09» октября 2015 № 1678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</si>
</sst>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3" fontId="2" fillId="0" borderId="3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12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19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6" borderId="1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43"/>
  <sheetViews>
    <sheetView tabSelected="1" view="pageBreakPreview" zoomScale="90" zoomScaleSheetLayoutView="90" workbookViewId="0">
      <selection activeCell="AH3" sqref="AH3"/>
    </sheetView>
  </sheetViews>
  <sheetFormatPr defaultRowHeight="15" x14ac:dyDescent="0.25"/>
  <cols>
    <col min="1" max="1" width="3.42578125" style="20" customWidth="1"/>
    <col min="2" max="2" width="4" style="20" customWidth="1"/>
    <col min="3" max="4" width="3.5703125" style="20" customWidth="1"/>
    <col min="5" max="5" width="4" style="20" customWidth="1"/>
    <col min="6" max="6" width="5" style="20" customWidth="1"/>
    <col min="7" max="7" width="4.85546875" style="20" customWidth="1"/>
    <col min="8" max="8" width="4.28515625" style="20" customWidth="1"/>
    <col min="9" max="9" width="3.5703125" style="20" customWidth="1"/>
    <col min="10" max="10" width="4.85546875" style="20" customWidth="1"/>
    <col min="11" max="11" width="4.5703125" style="20" customWidth="1"/>
    <col min="12" max="12" width="5.28515625" style="20" customWidth="1"/>
    <col min="13" max="13" width="5.140625" style="20" customWidth="1"/>
    <col min="14" max="14" width="5.28515625" style="20" customWidth="1"/>
    <col min="15" max="15" width="0" style="20" hidden="1" customWidth="1"/>
    <col min="16" max="16" width="9.7109375" style="20" hidden="1" customWidth="1"/>
    <col min="17" max="17" width="13" style="20" hidden="1" customWidth="1"/>
    <col min="18" max="18" width="16" style="20" hidden="1" customWidth="1"/>
    <col min="19" max="19" width="11.85546875" style="20" hidden="1" customWidth="1"/>
    <col min="20" max="20" width="14.140625" style="20" hidden="1" customWidth="1"/>
    <col min="21" max="21" width="11.140625" style="21" hidden="1" customWidth="1"/>
    <col min="22" max="22" width="12.140625" style="21" hidden="1" customWidth="1"/>
    <col min="23" max="24" width="12.5703125" style="21" hidden="1" customWidth="1"/>
    <col min="25" max="25" width="33.42578125" style="22" customWidth="1"/>
    <col min="26" max="26" width="11.140625" style="20" customWidth="1"/>
    <col min="27" max="27" width="11.42578125" style="43" customWidth="1"/>
    <col min="28" max="28" width="10" style="43" customWidth="1"/>
    <col min="29" max="29" width="10.42578125" style="43" customWidth="1"/>
    <col min="30" max="30" width="10.5703125" style="44" customWidth="1"/>
    <col min="31" max="31" width="10.42578125" style="44" customWidth="1"/>
    <col min="32" max="32" width="10.28515625" style="44" customWidth="1"/>
    <col min="33" max="33" width="10.85546875" style="43" customWidth="1"/>
    <col min="34" max="34" width="11.85546875" style="41" customWidth="1"/>
    <col min="35" max="16384" width="9.140625" style="20"/>
  </cols>
  <sheetData>
    <row r="1" spans="1:34" ht="15.75" x14ac:dyDescent="0.25">
      <c r="AG1"/>
      <c r="AH1" s="140" t="s">
        <v>125</v>
      </c>
    </row>
    <row r="2" spans="1:34" ht="15.75" x14ac:dyDescent="0.25">
      <c r="AG2"/>
      <c r="AH2" s="140" t="s">
        <v>127</v>
      </c>
    </row>
    <row r="3" spans="1:34" ht="15.75" x14ac:dyDescent="0.25">
      <c r="AG3"/>
      <c r="AH3" s="140" t="s">
        <v>319</v>
      </c>
    </row>
    <row r="4" spans="1:34" x14ac:dyDescent="0.25">
      <c r="AG4"/>
      <c r="AH4"/>
    </row>
    <row r="5" spans="1:34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A5" s="45"/>
      <c r="AB5" s="46"/>
      <c r="AD5" s="47"/>
      <c r="AE5" s="47"/>
      <c r="AF5" s="47"/>
      <c r="AH5" s="140" t="s">
        <v>312</v>
      </c>
    </row>
    <row r="6" spans="1:34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A6" s="45"/>
      <c r="AB6" s="46"/>
      <c r="AD6" s="48"/>
      <c r="AE6" s="48"/>
      <c r="AF6" s="48"/>
      <c r="AG6"/>
      <c r="AH6" s="140" t="s">
        <v>4</v>
      </c>
    </row>
    <row r="7" spans="1:34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A7" s="45"/>
      <c r="AB7" s="46"/>
      <c r="AD7" s="46"/>
      <c r="AE7" s="46"/>
      <c r="AF7" s="46"/>
      <c r="AG7"/>
      <c r="AH7" s="140" t="s">
        <v>311</v>
      </c>
    </row>
    <row r="8" spans="1:34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A8" s="45"/>
      <c r="AB8" s="46"/>
      <c r="AD8" s="46"/>
      <c r="AE8" s="46"/>
      <c r="AF8" s="46"/>
      <c r="AG8" s="46"/>
      <c r="AH8" s="39"/>
    </row>
    <row r="9" spans="1:34" s="24" customFormat="1" ht="18.75" x14ac:dyDescent="0.3">
      <c r="A9" s="149" t="s">
        <v>56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40"/>
    </row>
    <row r="10" spans="1:34" s="24" customFormat="1" ht="15.75" x14ac:dyDescent="0.25">
      <c r="A10" s="3"/>
      <c r="B10" s="150" t="s">
        <v>178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40"/>
    </row>
    <row r="11" spans="1:34" s="24" customFormat="1" ht="15.75" x14ac:dyDescent="0.25">
      <c r="A11" s="3"/>
      <c r="B11" s="151" t="s">
        <v>57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</row>
    <row r="12" spans="1:34" s="24" customFormat="1" ht="36.75" customHeight="1" x14ac:dyDescent="0.25">
      <c r="A12" s="3"/>
      <c r="B12" s="152" t="s">
        <v>162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40"/>
    </row>
    <row r="13" spans="1:34" s="24" customFormat="1" ht="15.75" x14ac:dyDescent="0.25">
      <c r="A13" s="3"/>
      <c r="B13" s="3"/>
      <c r="C13" s="3"/>
      <c r="D13" s="150" t="s">
        <v>58</v>
      </c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49"/>
      <c r="AB13" s="50"/>
      <c r="AC13" s="50"/>
      <c r="AD13" s="50"/>
      <c r="AE13" s="49"/>
      <c r="AF13" s="49"/>
      <c r="AG13" s="51"/>
      <c r="AH13" s="40"/>
    </row>
    <row r="14" spans="1:34" s="2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Y14" s="25"/>
      <c r="AA14" s="52"/>
      <c r="AB14" s="52"/>
      <c r="AC14" s="52"/>
      <c r="AD14" s="52"/>
      <c r="AE14" s="52"/>
      <c r="AF14" s="52"/>
      <c r="AG14" s="51"/>
      <c r="AH14" s="40"/>
    </row>
    <row r="15" spans="1:34" s="24" customFormat="1" ht="15.75" customHeight="1" x14ac:dyDescent="0.35">
      <c r="A15" s="5" t="s">
        <v>59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Y15" s="25"/>
      <c r="AA15" s="53"/>
      <c r="AB15" s="54"/>
      <c r="AC15" s="54"/>
      <c r="AD15" s="54"/>
      <c r="AE15" s="54"/>
      <c r="AF15" s="54"/>
      <c r="AG15" s="51"/>
      <c r="AH15" s="40"/>
    </row>
    <row r="16" spans="1:34" ht="15.75" customHeight="1" x14ac:dyDescent="0.25">
      <c r="A16" s="156" t="s">
        <v>60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AA16" s="53"/>
      <c r="AB16" s="54"/>
      <c r="AC16" s="54"/>
      <c r="AD16" s="54"/>
      <c r="AE16" s="54"/>
      <c r="AF16" s="54"/>
    </row>
    <row r="17" spans="1:34" ht="15.75" customHeight="1" x14ac:dyDescent="0.25">
      <c r="A17" s="156" t="s">
        <v>61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53"/>
      <c r="AB17" s="54"/>
      <c r="AC17" s="54"/>
      <c r="AD17" s="54"/>
      <c r="AE17" s="54"/>
      <c r="AF17" s="54"/>
    </row>
    <row r="18" spans="1:34" ht="15.75" customHeight="1" x14ac:dyDescent="0.25">
      <c r="A18" s="117" t="s">
        <v>130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53"/>
      <c r="AB18" s="54"/>
      <c r="AC18" s="54"/>
      <c r="AD18" s="54"/>
      <c r="AE18" s="54"/>
      <c r="AF18" s="54"/>
    </row>
    <row r="19" spans="1:34" ht="15.75" customHeight="1" x14ac:dyDescent="0.25">
      <c r="A19" s="117" t="s">
        <v>131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53"/>
      <c r="AB19" s="54"/>
      <c r="AC19" s="54"/>
      <c r="AD19" s="54"/>
      <c r="AE19" s="54"/>
      <c r="AF19" s="54"/>
    </row>
    <row r="20" spans="1:34" ht="15.75" customHeight="1" x14ac:dyDescent="0.25">
      <c r="A20" s="117" t="s">
        <v>132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53"/>
      <c r="AB20" s="54"/>
      <c r="AC20" s="54"/>
      <c r="AD20" s="54"/>
      <c r="AE20" s="54"/>
      <c r="AF20" s="54"/>
    </row>
    <row r="21" spans="1:34" ht="15.75" customHeight="1" x14ac:dyDescent="0.25">
      <c r="A21" s="117" t="s">
        <v>133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53"/>
      <c r="AB21" s="54"/>
      <c r="AC21" s="54"/>
      <c r="AD21" s="54"/>
      <c r="AE21" s="54"/>
      <c r="AF21" s="54"/>
    </row>
    <row r="22" spans="1:34" ht="15.75" customHeight="1" x14ac:dyDescent="0.25">
      <c r="A22" s="117" t="s">
        <v>134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53"/>
      <c r="AB22" s="54"/>
      <c r="AC22" s="54"/>
      <c r="AD22" s="54"/>
      <c r="AE22" s="54"/>
      <c r="AF22" s="54"/>
    </row>
    <row r="23" spans="1:34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53"/>
      <c r="AB23" s="54"/>
      <c r="AC23" s="54"/>
      <c r="AD23" s="54"/>
      <c r="AE23" s="54"/>
      <c r="AF23" s="54"/>
    </row>
    <row r="24" spans="1:34" ht="94.5" customHeight="1" x14ac:dyDescent="0.25">
      <c r="A24" s="157" t="s">
        <v>40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3" t="s">
        <v>19</v>
      </c>
      <c r="Z24" s="155" t="s">
        <v>20</v>
      </c>
      <c r="AA24" s="158" t="s">
        <v>21</v>
      </c>
      <c r="AB24" s="158"/>
      <c r="AC24" s="158"/>
      <c r="AD24" s="159"/>
      <c r="AE24" s="159"/>
      <c r="AF24" s="159"/>
      <c r="AG24" s="147" t="s">
        <v>41</v>
      </c>
      <c r="AH24" s="148"/>
    </row>
    <row r="25" spans="1:34" ht="38.25" customHeight="1" x14ac:dyDescent="0.25">
      <c r="A25" s="160" t="s">
        <v>45</v>
      </c>
      <c r="B25" s="161"/>
      <c r="C25" s="162"/>
      <c r="D25" s="160" t="s">
        <v>43</v>
      </c>
      <c r="E25" s="162"/>
      <c r="F25" s="160" t="s">
        <v>44</v>
      </c>
      <c r="G25" s="162"/>
      <c r="H25" s="160" t="s">
        <v>42</v>
      </c>
      <c r="I25" s="161"/>
      <c r="J25" s="161"/>
      <c r="K25" s="161"/>
      <c r="L25" s="161"/>
      <c r="M25" s="161"/>
      <c r="N25" s="162"/>
      <c r="P25" s="26"/>
      <c r="Q25" s="27" t="s">
        <v>24</v>
      </c>
      <c r="R25" s="27" t="s">
        <v>25</v>
      </c>
      <c r="S25" s="27" t="s">
        <v>26</v>
      </c>
      <c r="T25" s="26"/>
      <c r="U25" s="28"/>
      <c r="V25" s="28"/>
      <c r="W25" s="28"/>
      <c r="X25" s="29" t="s">
        <v>83</v>
      </c>
      <c r="Y25" s="154"/>
      <c r="Z25" s="153"/>
      <c r="AA25" s="59">
        <v>2015</v>
      </c>
      <c r="AB25" s="60">
        <v>2016</v>
      </c>
      <c r="AC25" s="60">
        <v>2017</v>
      </c>
      <c r="AD25" s="60">
        <v>2018</v>
      </c>
      <c r="AE25" s="60">
        <v>2019</v>
      </c>
      <c r="AF25" s="60">
        <v>2020</v>
      </c>
      <c r="AG25" s="55" t="s">
        <v>38</v>
      </c>
      <c r="AH25" s="42" t="s">
        <v>39</v>
      </c>
    </row>
    <row r="26" spans="1:34" s="87" customFormat="1" ht="12" x14ac:dyDescent="0.2">
      <c r="A26" s="84">
        <v>1</v>
      </c>
      <c r="B26" s="84">
        <v>2</v>
      </c>
      <c r="C26" s="84">
        <v>3</v>
      </c>
      <c r="D26" s="84">
        <v>4</v>
      </c>
      <c r="E26" s="84">
        <v>5</v>
      </c>
      <c r="F26" s="84">
        <v>6</v>
      </c>
      <c r="G26" s="84">
        <v>7</v>
      </c>
      <c r="H26" s="84">
        <v>8</v>
      </c>
      <c r="I26" s="84">
        <v>9</v>
      </c>
      <c r="J26" s="84">
        <v>10</v>
      </c>
      <c r="K26" s="84">
        <v>11</v>
      </c>
      <c r="L26" s="84">
        <v>12</v>
      </c>
      <c r="M26" s="84">
        <v>13</v>
      </c>
      <c r="N26" s="84">
        <v>14</v>
      </c>
      <c r="O26" s="84"/>
      <c r="P26" s="84">
        <v>1</v>
      </c>
      <c r="Q26" s="84">
        <v>2</v>
      </c>
      <c r="R26" s="84">
        <v>3</v>
      </c>
      <c r="S26" s="84">
        <v>4</v>
      </c>
      <c r="T26" s="84">
        <v>5</v>
      </c>
      <c r="U26" s="85">
        <v>6</v>
      </c>
      <c r="V26" s="85">
        <v>7</v>
      </c>
      <c r="W26" s="85">
        <v>8</v>
      </c>
      <c r="X26" s="85" t="s">
        <v>84</v>
      </c>
      <c r="Y26" s="136">
        <v>15</v>
      </c>
      <c r="Z26" s="84">
        <v>16</v>
      </c>
      <c r="AA26" s="86">
        <v>17</v>
      </c>
      <c r="AB26" s="86">
        <v>18</v>
      </c>
      <c r="AC26" s="86">
        <v>19</v>
      </c>
      <c r="AD26" s="86">
        <v>20</v>
      </c>
      <c r="AE26" s="86">
        <v>21</v>
      </c>
      <c r="AF26" s="86">
        <v>22</v>
      </c>
      <c r="AG26" s="86">
        <v>23</v>
      </c>
      <c r="AH26" s="86">
        <v>24</v>
      </c>
    </row>
    <row r="27" spans="1:34" ht="26.25" customHeight="1" x14ac:dyDescent="0.25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7"/>
      <c r="P27" s="101"/>
      <c r="Q27" s="101" t="s">
        <v>35</v>
      </c>
      <c r="R27" s="101"/>
      <c r="S27" s="101"/>
      <c r="T27" s="101"/>
      <c r="U27" s="102"/>
      <c r="V27" s="102"/>
      <c r="W27" s="102"/>
      <c r="X27" s="129"/>
      <c r="Y27" s="142" t="s">
        <v>178</v>
      </c>
      <c r="Z27" s="133" t="s">
        <v>12</v>
      </c>
      <c r="AA27" s="98">
        <f t="shared" ref="AA27:AF27" si="0">SUM(AA35,AA72,AA101)</f>
        <v>123238.6</v>
      </c>
      <c r="AB27" s="98">
        <f t="shared" si="0"/>
        <v>86471.299999999988</v>
      </c>
      <c r="AC27" s="98">
        <f t="shared" si="0"/>
        <v>77714.100000000006</v>
      </c>
      <c r="AD27" s="98">
        <f t="shared" si="0"/>
        <v>118064.2</v>
      </c>
      <c r="AE27" s="98">
        <f t="shared" si="0"/>
        <v>138064.20000000001</v>
      </c>
      <c r="AF27" s="98">
        <f t="shared" si="0"/>
        <v>138064.20000000001</v>
      </c>
      <c r="AG27" s="98">
        <f>SUM(AA27:AF27)</f>
        <v>681616.60000000009</v>
      </c>
      <c r="AH27" s="99">
        <v>2020</v>
      </c>
    </row>
    <row r="28" spans="1:34" ht="102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83"/>
      <c r="P28" s="32"/>
      <c r="Q28" s="32"/>
      <c r="R28" s="32"/>
      <c r="S28" s="32"/>
      <c r="T28" s="32"/>
      <c r="U28" s="31"/>
      <c r="V28" s="31"/>
      <c r="W28" s="31"/>
      <c r="X28" s="127"/>
      <c r="Y28" s="146" t="s">
        <v>179</v>
      </c>
      <c r="Z28" s="128"/>
      <c r="AA28" s="34"/>
      <c r="AB28" s="34"/>
      <c r="AC28" s="34"/>
      <c r="AD28" s="34"/>
      <c r="AE28" s="34"/>
      <c r="AF28" s="34"/>
      <c r="AG28" s="56"/>
      <c r="AH28" s="35"/>
    </row>
    <row r="29" spans="1:34" ht="36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83"/>
      <c r="P29" s="32"/>
      <c r="Q29" s="32"/>
      <c r="R29" s="32"/>
      <c r="S29" s="32"/>
      <c r="T29" s="32"/>
      <c r="U29" s="31"/>
      <c r="V29" s="31"/>
      <c r="W29" s="31"/>
      <c r="X29" s="127"/>
      <c r="Y29" s="146" t="s">
        <v>180</v>
      </c>
      <c r="Z29" s="19" t="s">
        <v>22</v>
      </c>
      <c r="AA29" s="35">
        <v>80</v>
      </c>
      <c r="AB29" s="35">
        <v>79.5</v>
      </c>
      <c r="AC29" s="35">
        <v>79</v>
      </c>
      <c r="AD29" s="35">
        <v>78.5</v>
      </c>
      <c r="AE29" s="35">
        <v>78</v>
      </c>
      <c r="AF29" s="35">
        <v>77.5</v>
      </c>
      <c r="AG29" s="35">
        <v>77.5</v>
      </c>
      <c r="AH29" s="35">
        <v>2020</v>
      </c>
    </row>
    <row r="30" spans="1:34" ht="38.2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83"/>
      <c r="P30" s="32"/>
      <c r="Q30" s="32"/>
      <c r="R30" s="32"/>
      <c r="S30" s="32"/>
      <c r="T30" s="32"/>
      <c r="U30" s="31"/>
      <c r="V30" s="31"/>
      <c r="W30" s="31"/>
      <c r="X30" s="127"/>
      <c r="Y30" s="146" t="s">
        <v>181</v>
      </c>
      <c r="Z30" s="19" t="s">
        <v>22</v>
      </c>
      <c r="AA30" s="35">
        <v>59</v>
      </c>
      <c r="AB30" s="35">
        <v>58.5</v>
      </c>
      <c r="AC30" s="35">
        <v>58</v>
      </c>
      <c r="AD30" s="35">
        <v>57.5</v>
      </c>
      <c r="AE30" s="35">
        <v>57</v>
      </c>
      <c r="AF30" s="35">
        <v>56.5</v>
      </c>
      <c r="AG30" s="35">
        <v>56.5</v>
      </c>
      <c r="AH30" s="35">
        <v>2020</v>
      </c>
    </row>
    <row r="31" spans="1:34" ht="25.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83"/>
      <c r="P31" s="32"/>
      <c r="Q31" s="32"/>
      <c r="R31" s="32"/>
      <c r="S31" s="32"/>
      <c r="T31" s="32"/>
      <c r="U31" s="31"/>
      <c r="V31" s="31"/>
      <c r="W31" s="31"/>
      <c r="X31" s="127"/>
      <c r="Y31" s="146" t="s">
        <v>182</v>
      </c>
      <c r="Z31" s="19" t="s">
        <v>22</v>
      </c>
      <c r="AA31" s="35">
        <v>66.8</v>
      </c>
      <c r="AB31" s="35">
        <v>66</v>
      </c>
      <c r="AC31" s="35">
        <v>65.5</v>
      </c>
      <c r="AD31" s="35">
        <v>65</v>
      </c>
      <c r="AE31" s="35">
        <v>64.5</v>
      </c>
      <c r="AF31" s="35">
        <v>64</v>
      </c>
      <c r="AG31" s="35">
        <v>64</v>
      </c>
      <c r="AH31" s="35">
        <v>2020</v>
      </c>
    </row>
    <row r="32" spans="1:34" ht="38.2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83"/>
      <c r="P32" s="32"/>
      <c r="Q32" s="32"/>
      <c r="R32" s="32"/>
      <c r="S32" s="32"/>
      <c r="T32" s="32"/>
      <c r="U32" s="31"/>
      <c r="V32" s="31"/>
      <c r="W32" s="31"/>
      <c r="X32" s="127"/>
      <c r="Y32" s="146" t="s">
        <v>183</v>
      </c>
      <c r="Z32" s="19" t="s">
        <v>22</v>
      </c>
      <c r="AA32" s="35">
        <v>61</v>
      </c>
      <c r="AB32" s="35">
        <v>60.5</v>
      </c>
      <c r="AC32" s="35">
        <v>60</v>
      </c>
      <c r="AD32" s="35">
        <v>59.5</v>
      </c>
      <c r="AE32" s="35">
        <v>59</v>
      </c>
      <c r="AF32" s="35">
        <v>58.5</v>
      </c>
      <c r="AG32" s="35">
        <v>58.5</v>
      </c>
      <c r="AH32" s="35">
        <v>2020</v>
      </c>
    </row>
    <row r="33" spans="1:34" ht="5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83"/>
      <c r="P33" s="32"/>
      <c r="Q33" s="32"/>
      <c r="R33" s="32"/>
      <c r="S33" s="32"/>
      <c r="T33" s="32"/>
      <c r="U33" s="31"/>
      <c r="V33" s="31"/>
      <c r="W33" s="31"/>
      <c r="X33" s="127"/>
      <c r="Y33" s="146" t="s">
        <v>184</v>
      </c>
      <c r="Z33" s="19" t="s">
        <v>22</v>
      </c>
      <c r="AA33" s="35">
        <v>5</v>
      </c>
      <c r="AB33" s="35">
        <v>5</v>
      </c>
      <c r="AC33" s="35">
        <v>5</v>
      </c>
      <c r="AD33" s="35">
        <v>5</v>
      </c>
      <c r="AE33" s="35">
        <v>5</v>
      </c>
      <c r="AF33" s="35">
        <v>5</v>
      </c>
      <c r="AG33" s="35">
        <v>26</v>
      </c>
      <c r="AH33" s="35">
        <v>2020</v>
      </c>
    </row>
    <row r="34" spans="1:34" ht="56.2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83"/>
      <c r="P34" s="32"/>
      <c r="Q34" s="32"/>
      <c r="R34" s="32"/>
      <c r="S34" s="32"/>
      <c r="T34" s="32"/>
      <c r="U34" s="31"/>
      <c r="V34" s="31"/>
      <c r="W34" s="31"/>
      <c r="X34" s="127"/>
      <c r="Y34" s="146" t="s">
        <v>185</v>
      </c>
      <c r="Z34" s="19" t="s">
        <v>22</v>
      </c>
      <c r="AA34" s="35">
        <v>5</v>
      </c>
      <c r="AB34" s="35">
        <v>5</v>
      </c>
      <c r="AC34" s="35">
        <v>5</v>
      </c>
      <c r="AD34" s="35">
        <v>5</v>
      </c>
      <c r="AE34" s="35">
        <v>5</v>
      </c>
      <c r="AF34" s="35">
        <v>5</v>
      </c>
      <c r="AG34" s="35">
        <v>26</v>
      </c>
      <c r="AH34" s="35">
        <v>2020</v>
      </c>
    </row>
    <row r="35" spans="1:34" ht="70.5" customHeight="1" x14ac:dyDescent="0.25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3"/>
      <c r="P35" s="93"/>
      <c r="Q35" s="93"/>
      <c r="R35" s="93" t="s">
        <v>92</v>
      </c>
      <c r="S35" s="93"/>
      <c r="T35" s="93"/>
      <c r="U35" s="92"/>
      <c r="V35" s="92"/>
      <c r="W35" s="92"/>
      <c r="X35" s="130"/>
      <c r="Y35" s="144" t="s">
        <v>186</v>
      </c>
      <c r="Z35" s="134" t="s">
        <v>12</v>
      </c>
      <c r="AA35" s="94">
        <f t="shared" ref="AA35:AF35" si="1">AA36+AA57</f>
        <v>48595.199999999997</v>
      </c>
      <c r="AB35" s="94">
        <f t="shared" si="1"/>
        <v>47180</v>
      </c>
      <c r="AC35" s="94">
        <f t="shared" si="1"/>
        <v>44840</v>
      </c>
      <c r="AD35" s="94">
        <f t="shared" si="1"/>
        <v>44840</v>
      </c>
      <c r="AE35" s="94">
        <f t="shared" si="1"/>
        <v>44840</v>
      </c>
      <c r="AF35" s="94">
        <f t="shared" si="1"/>
        <v>44840</v>
      </c>
      <c r="AG35" s="94">
        <f>SUM(AA35:AF35)</f>
        <v>275135.2</v>
      </c>
      <c r="AH35" s="95">
        <v>2017</v>
      </c>
    </row>
    <row r="36" spans="1:34" ht="46.5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9"/>
      <c r="Q36" s="89"/>
      <c r="R36" s="89"/>
      <c r="S36" s="89" t="s">
        <v>93</v>
      </c>
      <c r="T36" s="89"/>
      <c r="U36" s="88"/>
      <c r="V36" s="88"/>
      <c r="W36" s="88"/>
      <c r="X36" s="131"/>
      <c r="Y36" s="145" t="s">
        <v>187</v>
      </c>
      <c r="Z36" s="135" t="s">
        <v>12</v>
      </c>
      <c r="AA36" s="90">
        <f>SUM(AA41,AA47,AA49,AA53,AA55)</f>
        <v>3717</v>
      </c>
      <c r="AB36" s="90">
        <f t="shared" ref="AB36:AF36" si="2">SUM(AB41,AB47,AB49,AB53)</f>
        <v>3459.8</v>
      </c>
      <c r="AC36" s="90">
        <f t="shared" si="2"/>
        <v>3288.1</v>
      </c>
      <c r="AD36" s="90">
        <f t="shared" si="2"/>
        <v>3288.1</v>
      </c>
      <c r="AE36" s="90">
        <f t="shared" si="2"/>
        <v>3288.1</v>
      </c>
      <c r="AF36" s="90">
        <f t="shared" si="2"/>
        <v>3288.1</v>
      </c>
      <c r="AG36" s="90">
        <f>SUM(AA36:AF36)</f>
        <v>20329.199999999997</v>
      </c>
      <c r="AH36" s="91">
        <v>2017</v>
      </c>
    </row>
    <row r="37" spans="1:34" ht="36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83"/>
      <c r="P37" s="32"/>
      <c r="Q37" s="32"/>
      <c r="R37" s="32"/>
      <c r="S37" s="32"/>
      <c r="T37" s="32"/>
      <c r="U37" s="31"/>
      <c r="V37" s="31"/>
      <c r="W37" s="31"/>
      <c r="X37" s="127"/>
      <c r="Y37" s="143" t="s">
        <v>172</v>
      </c>
      <c r="Z37" s="19" t="s">
        <v>22</v>
      </c>
      <c r="AA37" s="35">
        <v>80</v>
      </c>
      <c r="AB37" s="34">
        <v>79.5</v>
      </c>
      <c r="AC37" s="35">
        <v>79</v>
      </c>
      <c r="AD37" s="34">
        <v>78.5</v>
      </c>
      <c r="AE37" s="35">
        <v>78</v>
      </c>
      <c r="AF37" s="34">
        <v>77.5</v>
      </c>
      <c r="AG37" s="34">
        <v>77.5</v>
      </c>
      <c r="AH37" s="35">
        <v>2020</v>
      </c>
    </row>
    <row r="38" spans="1:34" ht="38.2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83"/>
      <c r="P38" s="32"/>
      <c r="Q38" s="32"/>
      <c r="R38" s="32"/>
      <c r="S38" s="32"/>
      <c r="T38" s="32"/>
      <c r="U38" s="31"/>
      <c r="V38" s="31"/>
      <c r="W38" s="31"/>
      <c r="X38" s="127"/>
      <c r="Y38" s="143" t="s">
        <v>173</v>
      </c>
      <c r="Z38" s="19" t="s">
        <v>22</v>
      </c>
      <c r="AA38" s="35">
        <v>59</v>
      </c>
      <c r="AB38" s="34">
        <v>58.5</v>
      </c>
      <c r="AC38" s="35">
        <v>58</v>
      </c>
      <c r="AD38" s="34">
        <v>57.5</v>
      </c>
      <c r="AE38" s="35">
        <v>57</v>
      </c>
      <c r="AF38" s="34">
        <v>56.5</v>
      </c>
      <c r="AG38" s="34">
        <v>56.5</v>
      </c>
      <c r="AH38" s="35">
        <v>2020</v>
      </c>
    </row>
    <row r="39" spans="1:34" ht="25.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83"/>
      <c r="P39" s="32"/>
      <c r="Q39" s="32"/>
      <c r="R39" s="32"/>
      <c r="S39" s="32"/>
      <c r="T39" s="32"/>
      <c r="U39" s="31"/>
      <c r="V39" s="31"/>
      <c r="W39" s="31"/>
      <c r="X39" s="127"/>
      <c r="Y39" s="143" t="s">
        <v>174</v>
      </c>
      <c r="Z39" s="19" t="s">
        <v>22</v>
      </c>
      <c r="AA39" s="34">
        <v>66.8</v>
      </c>
      <c r="AB39" s="34">
        <v>66</v>
      </c>
      <c r="AC39" s="34">
        <v>65.5</v>
      </c>
      <c r="AD39" s="34">
        <v>65</v>
      </c>
      <c r="AE39" s="34">
        <v>64.5</v>
      </c>
      <c r="AF39" s="34">
        <v>64</v>
      </c>
      <c r="AG39" s="34">
        <v>64</v>
      </c>
      <c r="AH39" s="35">
        <v>2020</v>
      </c>
    </row>
    <row r="40" spans="1:34" ht="38.2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83"/>
      <c r="P40" s="32"/>
      <c r="Q40" s="32"/>
      <c r="R40" s="32"/>
      <c r="S40" s="32"/>
      <c r="T40" s="32"/>
      <c r="U40" s="31"/>
      <c r="V40" s="31"/>
      <c r="W40" s="31"/>
      <c r="X40" s="127"/>
      <c r="Y40" s="143" t="s">
        <v>175</v>
      </c>
      <c r="Z40" s="19" t="s">
        <v>22</v>
      </c>
      <c r="AA40" s="35">
        <v>61</v>
      </c>
      <c r="AB40" s="34">
        <v>60.5</v>
      </c>
      <c r="AC40" s="35">
        <v>60</v>
      </c>
      <c r="AD40" s="34">
        <v>59.5</v>
      </c>
      <c r="AE40" s="35">
        <v>59</v>
      </c>
      <c r="AF40" s="34">
        <v>58.5</v>
      </c>
      <c r="AG40" s="34">
        <v>58.5</v>
      </c>
      <c r="AH40" s="35">
        <v>2020</v>
      </c>
    </row>
    <row r="41" spans="1:34" ht="63.75" x14ac:dyDescent="0.25">
      <c r="A41" s="30" t="s">
        <v>48</v>
      </c>
      <c r="B41" s="30" t="s">
        <v>53</v>
      </c>
      <c r="C41" s="30" t="s">
        <v>52</v>
      </c>
      <c r="D41" s="30" t="s">
        <v>48</v>
      </c>
      <c r="E41" s="30" t="s">
        <v>54</v>
      </c>
      <c r="F41" s="30" t="s">
        <v>48</v>
      </c>
      <c r="G41" s="30" t="s">
        <v>51</v>
      </c>
      <c r="H41" s="30" t="s">
        <v>48</v>
      </c>
      <c r="I41" s="30" t="s">
        <v>49</v>
      </c>
      <c r="J41" s="30" t="s">
        <v>50</v>
      </c>
      <c r="K41" s="30" t="s">
        <v>48</v>
      </c>
      <c r="L41" s="30" t="s">
        <v>50</v>
      </c>
      <c r="M41" s="30" t="s">
        <v>48</v>
      </c>
      <c r="N41" s="30" t="s">
        <v>48</v>
      </c>
      <c r="O41" s="83"/>
      <c r="P41" s="83"/>
      <c r="Q41" s="83"/>
      <c r="R41" s="83"/>
      <c r="S41" s="83"/>
      <c r="T41" s="83" t="s">
        <v>94</v>
      </c>
      <c r="U41" s="30"/>
      <c r="V41" s="30"/>
      <c r="W41" s="30"/>
      <c r="X41" s="132"/>
      <c r="Y41" s="143" t="s">
        <v>188</v>
      </c>
      <c r="Z41" s="19" t="s">
        <v>12</v>
      </c>
      <c r="AA41" s="62">
        <v>1471.5</v>
      </c>
      <c r="AB41" s="62">
        <v>2702</v>
      </c>
      <c r="AC41" s="62">
        <v>2568</v>
      </c>
      <c r="AD41" s="62">
        <v>2568</v>
      </c>
      <c r="AE41" s="62">
        <v>2568</v>
      </c>
      <c r="AF41" s="62">
        <v>2568</v>
      </c>
      <c r="AG41" s="62">
        <f>SUM(AA41:AF41)</f>
        <v>14445.5</v>
      </c>
      <c r="AH41" s="35">
        <v>2017</v>
      </c>
    </row>
    <row r="42" spans="1:34" ht="38.2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83"/>
      <c r="P42" s="83"/>
      <c r="Q42" s="83"/>
      <c r="R42" s="83"/>
      <c r="S42" s="83"/>
      <c r="T42" s="83"/>
      <c r="U42" s="30"/>
      <c r="V42" s="30"/>
      <c r="W42" s="30"/>
      <c r="X42" s="132"/>
      <c r="Y42" s="143" t="s">
        <v>189</v>
      </c>
      <c r="Z42" s="19" t="s">
        <v>86</v>
      </c>
      <c r="AA42" s="34">
        <v>0.1</v>
      </c>
      <c r="AB42" s="34">
        <v>0.1</v>
      </c>
      <c r="AC42" s="34">
        <v>0.1</v>
      </c>
      <c r="AD42" s="34">
        <v>0.1</v>
      </c>
      <c r="AE42" s="34">
        <v>0.1</v>
      </c>
      <c r="AF42" s="34">
        <v>0.1</v>
      </c>
      <c r="AG42" s="34">
        <v>0.6</v>
      </c>
      <c r="AH42" s="35">
        <v>2020</v>
      </c>
    </row>
    <row r="43" spans="1:34" ht="42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83"/>
      <c r="P43" s="83"/>
      <c r="Q43" s="83"/>
      <c r="R43" s="83"/>
      <c r="S43" s="83"/>
      <c r="T43" s="83"/>
      <c r="U43" s="30"/>
      <c r="V43" s="30"/>
      <c r="W43" s="30"/>
      <c r="X43" s="132"/>
      <c r="Y43" s="143" t="s">
        <v>190</v>
      </c>
      <c r="Z43" s="19" t="s">
        <v>23</v>
      </c>
      <c r="AA43" s="35">
        <v>2</v>
      </c>
      <c r="AB43" s="35">
        <v>2</v>
      </c>
      <c r="AC43" s="35">
        <v>2</v>
      </c>
      <c r="AD43" s="35">
        <v>3</v>
      </c>
      <c r="AE43" s="35">
        <v>3</v>
      </c>
      <c r="AF43" s="35">
        <v>4</v>
      </c>
      <c r="AG43" s="35">
        <f>SUM(AA43:AF43)</f>
        <v>16</v>
      </c>
      <c r="AH43" s="35">
        <v>2020</v>
      </c>
    </row>
    <row r="44" spans="1:34" ht="38.2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83"/>
      <c r="P44" s="83"/>
      <c r="Q44" s="83"/>
      <c r="R44" s="83"/>
      <c r="S44" s="83"/>
      <c r="T44" s="83"/>
      <c r="U44" s="30"/>
      <c r="V44" s="30"/>
      <c r="W44" s="30"/>
      <c r="X44" s="132"/>
      <c r="Y44" s="143" t="s">
        <v>191</v>
      </c>
      <c r="Z44" s="19" t="s">
        <v>86</v>
      </c>
      <c r="AA44" s="56">
        <v>5.0000000000000001E-3</v>
      </c>
      <c r="AB44" s="56">
        <v>5.0000000000000001E-3</v>
      </c>
      <c r="AC44" s="56">
        <v>5.0000000000000001E-3</v>
      </c>
      <c r="AD44" s="56">
        <v>5.0000000000000001E-3</v>
      </c>
      <c r="AE44" s="56">
        <v>5.0000000000000001E-3</v>
      </c>
      <c r="AF44" s="56">
        <v>5.0000000000000001E-3</v>
      </c>
      <c r="AG44" s="56">
        <v>0.03</v>
      </c>
      <c r="AH44" s="35">
        <v>2020</v>
      </c>
    </row>
    <row r="45" spans="1:34" ht="38.25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83"/>
      <c r="P45" s="83"/>
      <c r="Q45" s="83"/>
      <c r="R45" s="83"/>
      <c r="S45" s="83"/>
      <c r="T45" s="83"/>
      <c r="U45" s="30"/>
      <c r="V45" s="30"/>
      <c r="W45" s="30"/>
      <c r="X45" s="132"/>
      <c r="Y45" s="143" t="s">
        <v>192</v>
      </c>
      <c r="Z45" s="19" t="s">
        <v>86</v>
      </c>
      <c r="AA45" s="56">
        <v>5.0000000000000001E-3</v>
      </c>
      <c r="AB45" s="56">
        <v>5.0000000000000001E-3</v>
      </c>
      <c r="AC45" s="56">
        <v>5.0000000000000001E-3</v>
      </c>
      <c r="AD45" s="56">
        <v>5.0000000000000001E-3</v>
      </c>
      <c r="AE45" s="56">
        <v>5.0000000000000001E-3</v>
      </c>
      <c r="AF45" s="56">
        <v>5.0000000000000001E-3</v>
      </c>
      <c r="AG45" s="56">
        <v>0.03</v>
      </c>
      <c r="AH45" s="35">
        <v>2020</v>
      </c>
    </row>
    <row r="46" spans="1:34" ht="57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83"/>
      <c r="P46" s="83"/>
      <c r="Q46" s="83"/>
      <c r="R46" s="83"/>
      <c r="S46" s="83"/>
      <c r="T46" s="83"/>
      <c r="U46" s="30"/>
      <c r="V46" s="30"/>
      <c r="W46" s="30"/>
      <c r="X46" s="132"/>
      <c r="Y46" s="143" t="s">
        <v>193</v>
      </c>
      <c r="Z46" s="19" t="s">
        <v>86</v>
      </c>
      <c r="AA46" s="56">
        <v>5.0000000000000001E-3</v>
      </c>
      <c r="AB46" s="56">
        <v>5.0000000000000001E-3</v>
      </c>
      <c r="AC46" s="56">
        <v>5.0000000000000001E-3</v>
      </c>
      <c r="AD46" s="56">
        <v>5.0000000000000001E-3</v>
      </c>
      <c r="AE46" s="56">
        <v>5.0000000000000001E-3</v>
      </c>
      <c r="AF46" s="56">
        <v>5.0000000000000001E-3</v>
      </c>
      <c r="AG46" s="56">
        <v>0.03</v>
      </c>
      <c r="AH46" s="35">
        <v>2020</v>
      </c>
    </row>
    <row r="47" spans="1:34" ht="38.25" x14ac:dyDescent="0.25">
      <c r="A47" s="30" t="s">
        <v>48</v>
      </c>
      <c r="B47" s="30" t="s">
        <v>53</v>
      </c>
      <c r="C47" s="30" t="s">
        <v>52</v>
      </c>
      <c r="D47" s="30" t="s">
        <v>48</v>
      </c>
      <c r="E47" s="30" t="s">
        <v>54</v>
      </c>
      <c r="F47" s="30" t="s">
        <v>48</v>
      </c>
      <c r="G47" s="30" t="s">
        <v>51</v>
      </c>
      <c r="H47" s="30" t="s">
        <v>48</v>
      </c>
      <c r="I47" s="30" t="s">
        <v>49</v>
      </c>
      <c r="J47" s="30" t="s">
        <v>50</v>
      </c>
      <c r="K47" s="30" t="s">
        <v>48</v>
      </c>
      <c r="L47" s="30" t="s">
        <v>50</v>
      </c>
      <c r="M47" s="30" t="s">
        <v>48</v>
      </c>
      <c r="N47" s="30" t="s">
        <v>48</v>
      </c>
      <c r="O47" s="83"/>
      <c r="P47" s="83"/>
      <c r="Q47" s="83"/>
      <c r="R47" s="83"/>
      <c r="S47" s="83"/>
      <c r="T47" s="83" t="s">
        <v>95</v>
      </c>
      <c r="U47" s="30"/>
      <c r="V47" s="30"/>
      <c r="W47" s="30"/>
      <c r="X47" s="132"/>
      <c r="Y47" s="143" t="s">
        <v>194</v>
      </c>
      <c r="Z47" s="19" t="s">
        <v>12</v>
      </c>
      <c r="AA47" s="62">
        <v>392.8</v>
      </c>
      <c r="AB47" s="62">
        <v>358.8</v>
      </c>
      <c r="AC47" s="62">
        <v>340.9</v>
      </c>
      <c r="AD47" s="62">
        <v>340.9</v>
      </c>
      <c r="AE47" s="62">
        <v>340.9</v>
      </c>
      <c r="AF47" s="62">
        <v>340.9</v>
      </c>
      <c r="AG47" s="62">
        <f>SUM(AA47:AF47)</f>
        <v>2115.2000000000003</v>
      </c>
      <c r="AH47" s="35">
        <v>2017</v>
      </c>
    </row>
    <row r="48" spans="1:34" ht="5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83"/>
      <c r="P48" s="83"/>
      <c r="Q48" s="83"/>
      <c r="R48" s="83"/>
      <c r="S48" s="83"/>
      <c r="T48" s="83"/>
      <c r="U48" s="30"/>
      <c r="V48" s="30"/>
      <c r="W48" s="30"/>
      <c r="X48" s="132"/>
      <c r="Y48" s="143" t="s">
        <v>195</v>
      </c>
      <c r="Z48" s="19" t="s">
        <v>22</v>
      </c>
      <c r="AA48" s="35">
        <v>5</v>
      </c>
      <c r="AB48" s="35">
        <v>5</v>
      </c>
      <c r="AC48" s="35">
        <v>5</v>
      </c>
      <c r="AD48" s="35">
        <v>5</v>
      </c>
      <c r="AE48" s="35">
        <v>5</v>
      </c>
      <c r="AF48" s="35">
        <v>5</v>
      </c>
      <c r="AG48" s="35">
        <v>26</v>
      </c>
      <c r="AH48" s="35">
        <v>2020</v>
      </c>
    </row>
    <row r="49" spans="1:34" ht="94.5" customHeight="1" x14ac:dyDescent="0.25">
      <c r="A49" s="30" t="s">
        <v>48</v>
      </c>
      <c r="B49" s="30" t="s">
        <v>53</v>
      </c>
      <c r="C49" s="30" t="s">
        <v>52</v>
      </c>
      <c r="D49" s="30" t="s">
        <v>48</v>
      </c>
      <c r="E49" s="30" t="s">
        <v>54</v>
      </c>
      <c r="F49" s="30" t="s">
        <v>48</v>
      </c>
      <c r="G49" s="30" t="s">
        <v>51</v>
      </c>
      <c r="H49" s="30" t="s">
        <v>48</v>
      </c>
      <c r="I49" s="30" t="s">
        <v>49</v>
      </c>
      <c r="J49" s="30" t="s">
        <v>50</v>
      </c>
      <c r="K49" s="30" t="s">
        <v>48</v>
      </c>
      <c r="L49" s="30" t="s">
        <v>50</v>
      </c>
      <c r="M49" s="30" t="s">
        <v>48</v>
      </c>
      <c r="N49" s="30" t="s">
        <v>48</v>
      </c>
      <c r="O49" s="83"/>
      <c r="P49" s="83"/>
      <c r="Q49" s="83"/>
      <c r="R49" s="83"/>
      <c r="S49" s="83"/>
      <c r="T49" s="83" t="s">
        <v>96</v>
      </c>
      <c r="U49" s="30"/>
      <c r="V49" s="30"/>
      <c r="W49" s="30"/>
      <c r="X49" s="132"/>
      <c r="Y49" s="143" t="s">
        <v>196</v>
      </c>
      <c r="Z49" s="19" t="s">
        <v>12</v>
      </c>
      <c r="AA49" s="62">
        <v>208</v>
      </c>
      <c r="AB49" s="62">
        <v>189.9</v>
      </c>
      <c r="AC49" s="62">
        <v>180.5</v>
      </c>
      <c r="AD49" s="62">
        <v>180.5</v>
      </c>
      <c r="AE49" s="62">
        <v>180.5</v>
      </c>
      <c r="AF49" s="62">
        <v>180.5</v>
      </c>
      <c r="AG49" s="62">
        <f>SUM(AA49:AF49)</f>
        <v>1119.9000000000001</v>
      </c>
      <c r="AH49" s="35">
        <v>2017</v>
      </c>
    </row>
    <row r="50" spans="1:34" ht="63.7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83"/>
      <c r="P50" s="83"/>
      <c r="Q50" s="83"/>
      <c r="R50" s="83"/>
      <c r="S50" s="83"/>
      <c r="T50" s="83"/>
      <c r="U50" s="30"/>
      <c r="V50" s="30"/>
      <c r="W50" s="30"/>
      <c r="X50" s="132"/>
      <c r="Y50" s="143" t="s">
        <v>197</v>
      </c>
      <c r="Z50" s="19" t="s">
        <v>11</v>
      </c>
      <c r="AA50" s="35">
        <v>2</v>
      </c>
      <c r="AB50" s="35">
        <v>2</v>
      </c>
      <c r="AC50" s="35">
        <v>2</v>
      </c>
      <c r="AD50" s="35">
        <v>2</v>
      </c>
      <c r="AE50" s="35">
        <v>2</v>
      </c>
      <c r="AF50" s="35">
        <v>2</v>
      </c>
      <c r="AG50" s="35">
        <v>12</v>
      </c>
      <c r="AH50" s="35">
        <v>2020</v>
      </c>
    </row>
    <row r="51" spans="1:34" ht="40.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83"/>
      <c r="P51" s="83"/>
      <c r="Q51" s="83"/>
      <c r="R51" s="83"/>
      <c r="S51" s="83"/>
      <c r="T51" s="83"/>
      <c r="U51" s="30"/>
      <c r="V51" s="30"/>
      <c r="W51" s="30"/>
      <c r="X51" s="132"/>
      <c r="Y51" s="143" t="s">
        <v>198</v>
      </c>
      <c r="Z51" s="19" t="s">
        <v>11</v>
      </c>
      <c r="AA51" s="35">
        <v>4</v>
      </c>
      <c r="AB51" s="35">
        <v>4</v>
      </c>
      <c r="AC51" s="35">
        <v>4</v>
      </c>
      <c r="AD51" s="35">
        <v>4</v>
      </c>
      <c r="AE51" s="35">
        <v>4</v>
      </c>
      <c r="AF51" s="35">
        <v>4</v>
      </c>
      <c r="AG51" s="35">
        <v>24</v>
      </c>
      <c r="AH51" s="35">
        <v>2020</v>
      </c>
    </row>
    <row r="52" spans="1:34" ht="66" customHeight="1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83"/>
      <c r="P52" s="83"/>
      <c r="Q52" s="83"/>
      <c r="R52" s="83"/>
      <c r="S52" s="83"/>
      <c r="T52" s="83"/>
      <c r="U52" s="30"/>
      <c r="V52" s="30"/>
      <c r="W52" s="30"/>
      <c r="X52" s="132"/>
      <c r="Y52" s="143" t="s">
        <v>199</v>
      </c>
      <c r="Z52" s="19" t="s">
        <v>11</v>
      </c>
      <c r="AA52" s="35">
        <v>20</v>
      </c>
      <c r="AB52" s="35">
        <v>20</v>
      </c>
      <c r="AC52" s="35">
        <v>20</v>
      </c>
      <c r="AD52" s="35">
        <v>20</v>
      </c>
      <c r="AE52" s="35">
        <v>20</v>
      </c>
      <c r="AF52" s="35">
        <v>20</v>
      </c>
      <c r="AG52" s="35">
        <v>120</v>
      </c>
      <c r="AH52" s="35">
        <v>2020</v>
      </c>
    </row>
    <row r="53" spans="1:34" ht="38.25" x14ac:dyDescent="0.25">
      <c r="A53" s="30" t="s">
        <v>48</v>
      </c>
      <c r="B53" s="30" t="s">
        <v>53</v>
      </c>
      <c r="C53" s="30" t="s">
        <v>52</v>
      </c>
      <c r="D53" s="30" t="s">
        <v>48</v>
      </c>
      <c r="E53" s="30" t="s">
        <v>54</v>
      </c>
      <c r="F53" s="30" t="s">
        <v>48</v>
      </c>
      <c r="G53" s="30" t="s">
        <v>51</v>
      </c>
      <c r="H53" s="30" t="s">
        <v>48</v>
      </c>
      <c r="I53" s="30" t="s">
        <v>49</v>
      </c>
      <c r="J53" s="30" t="s">
        <v>50</v>
      </c>
      <c r="K53" s="30" t="s">
        <v>48</v>
      </c>
      <c r="L53" s="30" t="s">
        <v>50</v>
      </c>
      <c r="M53" s="30" t="s">
        <v>48</v>
      </c>
      <c r="N53" s="30" t="s">
        <v>48</v>
      </c>
      <c r="O53" s="83"/>
      <c r="P53" s="83"/>
      <c r="Q53" s="83"/>
      <c r="R53" s="83"/>
      <c r="S53" s="83"/>
      <c r="T53" s="83" t="s">
        <v>95</v>
      </c>
      <c r="U53" s="30"/>
      <c r="V53" s="30"/>
      <c r="W53" s="30"/>
      <c r="X53" s="132"/>
      <c r="Y53" s="143" t="s">
        <v>200</v>
      </c>
      <c r="Z53" s="19" t="s">
        <v>12</v>
      </c>
      <c r="AA53" s="62">
        <v>229</v>
      </c>
      <c r="AB53" s="62">
        <v>209.1</v>
      </c>
      <c r="AC53" s="62">
        <v>198.7</v>
      </c>
      <c r="AD53" s="62">
        <v>198.7</v>
      </c>
      <c r="AE53" s="62">
        <v>198.7</v>
      </c>
      <c r="AF53" s="62">
        <v>198.7</v>
      </c>
      <c r="AG53" s="62">
        <f>SUM(AA53:AF53)</f>
        <v>1232.9000000000001</v>
      </c>
      <c r="AH53" s="35">
        <v>2017</v>
      </c>
    </row>
    <row r="54" spans="1:34" ht="5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83"/>
      <c r="P54" s="83"/>
      <c r="Q54" s="83"/>
      <c r="R54" s="83"/>
      <c r="S54" s="83"/>
      <c r="T54" s="83"/>
      <c r="U54" s="30"/>
      <c r="V54" s="30"/>
      <c r="W54" s="30"/>
      <c r="X54" s="132"/>
      <c r="Y54" s="143" t="s">
        <v>201</v>
      </c>
      <c r="Z54" s="19" t="s">
        <v>22</v>
      </c>
      <c r="AA54" s="35">
        <v>5</v>
      </c>
      <c r="AB54" s="35">
        <v>5</v>
      </c>
      <c r="AC54" s="35">
        <v>5</v>
      </c>
      <c r="AD54" s="35">
        <v>5</v>
      </c>
      <c r="AE54" s="35">
        <v>5</v>
      </c>
      <c r="AF54" s="35">
        <v>5</v>
      </c>
      <c r="AG54" s="35">
        <v>26</v>
      </c>
      <c r="AH54" s="35">
        <v>2020</v>
      </c>
    </row>
    <row r="55" spans="1:34" ht="38.25" x14ac:dyDescent="0.25">
      <c r="A55" s="30" t="s">
        <v>48</v>
      </c>
      <c r="B55" s="30" t="s">
        <v>53</v>
      </c>
      <c r="C55" s="30" t="s">
        <v>52</v>
      </c>
      <c r="D55" s="30" t="s">
        <v>48</v>
      </c>
      <c r="E55" s="30" t="s">
        <v>54</v>
      </c>
      <c r="F55" s="30" t="s">
        <v>48</v>
      </c>
      <c r="G55" s="30" t="s">
        <v>51</v>
      </c>
      <c r="H55" s="30" t="s">
        <v>48</v>
      </c>
      <c r="I55" s="30" t="s">
        <v>49</v>
      </c>
      <c r="J55" s="30" t="s">
        <v>50</v>
      </c>
      <c r="K55" s="30" t="s">
        <v>48</v>
      </c>
      <c r="L55" s="30" t="s">
        <v>50</v>
      </c>
      <c r="M55" s="30" t="s">
        <v>48</v>
      </c>
      <c r="N55" s="30" t="s">
        <v>48</v>
      </c>
      <c r="O55" s="106"/>
      <c r="P55" s="106"/>
      <c r="Q55" s="106"/>
      <c r="R55" s="106"/>
      <c r="S55" s="106"/>
      <c r="T55" s="106" t="s">
        <v>115</v>
      </c>
      <c r="U55" s="30"/>
      <c r="V55" s="30"/>
      <c r="W55" s="30"/>
      <c r="X55" s="132"/>
      <c r="Y55" s="143" t="s">
        <v>202</v>
      </c>
      <c r="Z55" s="19" t="s">
        <v>12</v>
      </c>
      <c r="AA55" s="62">
        <v>1415.7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f>SUM(AA55:AF55)</f>
        <v>1415.7</v>
      </c>
      <c r="AH55" s="35">
        <v>2015</v>
      </c>
    </row>
    <row r="56" spans="1:34" ht="63.7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106"/>
      <c r="P56" s="106"/>
      <c r="Q56" s="106"/>
      <c r="R56" s="106"/>
      <c r="S56" s="106"/>
      <c r="T56" s="106"/>
      <c r="U56" s="30"/>
      <c r="V56" s="30"/>
      <c r="W56" s="30"/>
      <c r="X56" s="132"/>
      <c r="Y56" s="143" t="s">
        <v>203</v>
      </c>
      <c r="Z56" s="19" t="s">
        <v>22</v>
      </c>
      <c r="AA56" s="35">
        <v>6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6</v>
      </c>
      <c r="AH56" s="35">
        <v>2015</v>
      </c>
    </row>
    <row r="57" spans="1:34" ht="40.5" customHeight="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9"/>
      <c r="P57" s="89"/>
      <c r="Q57" s="89"/>
      <c r="R57" s="89"/>
      <c r="S57" s="89" t="s">
        <v>97</v>
      </c>
      <c r="T57" s="89"/>
      <c r="U57" s="88"/>
      <c r="V57" s="88"/>
      <c r="W57" s="88"/>
      <c r="X57" s="131"/>
      <c r="Y57" s="145" t="s">
        <v>204</v>
      </c>
      <c r="Z57" s="135" t="s">
        <v>12</v>
      </c>
      <c r="AA57" s="90">
        <f>SUM(AA61,AA67)</f>
        <v>44878.2</v>
      </c>
      <c r="AB57" s="90">
        <f t="shared" ref="AB57:AF57" si="3">SUM(AB61,AB67)</f>
        <v>43720.2</v>
      </c>
      <c r="AC57" s="90">
        <f t="shared" si="3"/>
        <v>41551.9</v>
      </c>
      <c r="AD57" s="90">
        <f t="shared" si="3"/>
        <v>41551.9</v>
      </c>
      <c r="AE57" s="90">
        <f t="shared" si="3"/>
        <v>41551.9</v>
      </c>
      <c r="AF57" s="90">
        <f t="shared" si="3"/>
        <v>41551.9</v>
      </c>
      <c r="AG57" s="90">
        <f>SUM(AA57:AF57)</f>
        <v>254805.99999999997</v>
      </c>
      <c r="AH57" s="91">
        <v>2017</v>
      </c>
    </row>
    <row r="58" spans="1:34" ht="42.7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83"/>
      <c r="P58" s="32"/>
      <c r="Q58" s="32"/>
      <c r="R58" s="32"/>
      <c r="S58" s="32"/>
      <c r="T58" s="32"/>
      <c r="U58" s="31"/>
      <c r="V58" s="31"/>
      <c r="W58" s="31"/>
      <c r="X58" s="127"/>
      <c r="Y58" s="143" t="s">
        <v>205</v>
      </c>
      <c r="Z58" s="19" t="s">
        <v>22</v>
      </c>
      <c r="AA58" s="35">
        <v>5</v>
      </c>
      <c r="AB58" s="35">
        <v>5</v>
      </c>
      <c r="AC58" s="35">
        <v>5</v>
      </c>
      <c r="AD58" s="35">
        <v>5</v>
      </c>
      <c r="AE58" s="35">
        <v>5</v>
      </c>
      <c r="AF58" s="35">
        <v>5</v>
      </c>
      <c r="AG58" s="35">
        <v>26</v>
      </c>
      <c r="AH58" s="35">
        <v>2020</v>
      </c>
    </row>
    <row r="59" spans="1:34" ht="38.25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83"/>
      <c r="P59" s="32"/>
      <c r="Q59" s="32"/>
      <c r="R59" s="32"/>
      <c r="S59" s="32"/>
      <c r="T59" s="32"/>
      <c r="U59" s="31"/>
      <c r="V59" s="31"/>
      <c r="W59" s="31"/>
      <c r="X59" s="127"/>
      <c r="Y59" s="143" t="s">
        <v>206</v>
      </c>
      <c r="Z59" s="19" t="s">
        <v>22</v>
      </c>
      <c r="AA59" s="35">
        <v>5</v>
      </c>
      <c r="AB59" s="35">
        <v>5</v>
      </c>
      <c r="AC59" s="35">
        <v>5</v>
      </c>
      <c r="AD59" s="35">
        <v>5</v>
      </c>
      <c r="AE59" s="35">
        <v>5</v>
      </c>
      <c r="AF59" s="35">
        <v>5</v>
      </c>
      <c r="AG59" s="35">
        <v>26</v>
      </c>
      <c r="AH59" s="35">
        <v>2020</v>
      </c>
    </row>
    <row r="60" spans="1:34" ht="38.25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83"/>
      <c r="P60" s="32"/>
      <c r="Q60" s="32"/>
      <c r="R60" s="32"/>
      <c r="S60" s="32"/>
      <c r="T60" s="32"/>
      <c r="U60" s="31"/>
      <c r="V60" s="31"/>
      <c r="W60" s="31"/>
      <c r="X60" s="127"/>
      <c r="Y60" s="143" t="s">
        <v>207</v>
      </c>
      <c r="Z60" s="19" t="s">
        <v>22</v>
      </c>
      <c r="AA60" s="35">
        <v>5</v>
      </c>
      <c r="AB60" s="35">
        <v>5</v>
      </c>
      <c r="AC60" s="35">
        <v>5</v>
      </c>
      <c r="AD60" s="35">
        <v>5</v>
      </c>
      <c r="AE60" s="35">
        <v>5</v>
      </c>
      <c r="AF60" s="35">
        <v>5</v>
      </c>
      <c r="AG60" s="35">
        <v>26</v>
      </c>
      <c r="AH60" s="35">
        <v>2020</v>
      </c>
    </row>
    <row r="61" spans="1:34" ht="38.25" x14ac:dyDescent="0.25">
      <c r="A61" s="30" t="s">
        <v>48</v>
      </c>
      <c r="B61" s="30" t="s">
        <v>53</v>
      </c>
      <c r="C61" s="30" t="s">
        <v>52</v>
      </c>
      <c r="D61" s="30" t="s">
        <v>48</v>
      </c>
      <c r="E61" s="30" t="s">
        <v>54</v>
      </c>
      <c r="F61" s="30" t="s">
        <v>48</v>
      </c>
      <c r="G61" s="30" t="s">
        <v>51</v>
      </c>
      <c r="H61" s="30" t="s">
        <v>48</v>
      </c>
      <c r="I61" s="30" t="s">
        <v>49</v>
      </c>
      <c r="J61" s="30" t="s">
        <v>50</v>
      </c>
      <c r="K61" s="30" t="s">
        <v>48</v>
      </c>
      <c r="L61" s="30" t="s">
        <v>51</v>
      </c>
      <c r="M61" s="30" t="s">
        <v>48</v>
      </c>
      <c r="N61" s="30" t="s">
        <v>48</v>
      </c>
      <c r="O61" s="83"/>
      <c r="P61" s="83"/>
      <c r="Q61" s="83"/>
      <c r="R61" s="83"/>
      <c r="S61" s="83"/>
      <c r="T61" s="83" t="s">
        <v>98</v>
      </c>
      <c r="U61" s="30"/>
      <c r="V61" s="30"/>
      <c r="W61" s="30"/>
      <c r="X61" s="132"/>
      <c r="Y61" s="143" t="s">
        <v>208</v>
      </c>
      <c r="Z61" s="19" t="s">
        <v>12</v>
      </c>
      <c r="AA61" s="62">
        <v>39462.199999999997</v>
      </c>
      <c r="AB61" s="62">
        <v>38774.5</v>
      </c>
      <c r="AC61" s="62">
        <v>36851.4</v>
      </c>
      <c r="AD61" s="62">
        <v>36851.4</v>
      </c>
      <c r="AE61" s="62">
        <v>36851.4</v>
      </c>
      <c r="AF61" s="62">
        <v>36851.4</v>
      </c>
      <c r="AG61" s="62">
        <f>SUM(AA61:AF61)</f>
        <v>225642.3</v>
      </c>
      <c r="AH61" s="35">
        <v>2017</v>
      </c>
    </row>
    <row r="62" spans="1:34" ht="38.25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83"/>
      <c r="P62" s="83"/>
      <c r="Q62" s="83"/>
      <c r="R62" s="83"/>
      <c r="S62" s="83"/>
      <c r="T62" s="83"/>
      <c r="U62" s="30"/>
      <c r="V62" s="30"/>
      <c r="W62" s="30"/>
      <c r="X62" s="132"/>
      <c r="Y62" s="143" t="s">
        <v>209</v>
      </c>
      <c r="Z62" s="19" t="s">
        <v>86</v>
      </c>
      <c r="AA62" s="61">
        <v>0.01</v>
      </c>
      <c r="AB62" s="61">
        <v>0.01</v>
      </c>
      <c r="AC62" s="61">
        <v>0.01</v>
      </c>
      <c r="AD62" s="61">
        <v>0.01</v>
      </c>
      <c r="AE62" s="61">
        <v>0.01</v>
      </c>
      <c r="AF62" s="61">
        <v>0.01</v>
      </c>
      <c r="AG62" s="61">
        <v>0.06</v>
      </c>
      <c r="AH62" s="35">
        <v>2020</v>
      </c>
    </row>
    <row r="63" spans="1:34" ht="38.25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83"/>
      <c r="P63" s="83"/>
      <c r="Q63" s="83"/>
      <c r="R63" s="83"/>
      <c r="S63" s="83"/>
      <c r="T63" s="83"/>
      <c r="U63" s="30"/>
      <c r="V63" s="30"/>
      <c r="W63" s="30"/>
      <c r="X63" s="132"/>
      <c r="Y63" s="143" t="s">
        <v>210</v>
      </c>
      <c r="Z63" s="19" t="s">
        <v>11</v>
      </c>
      <c r="AA63" s="35">
        <v>3</v>
      </c>
      <c r="AB63" s="35">
        <v>3</v>
      </c>
      <c r="AC63" s="35">
        <v>3</v>
      </c>
      <c r="AD63" s="35">
        <v>3</v>
      </c>
      <c r="AE63" s="35">
        <v>3</v>
      </c>
      <c r="AF63" s="35">
        <v>3</v>
      </c>
      <c r="AG63" s="35">
        <v>18</v>
      </c>
      <c r="AH63" s="35">
        <v>2020</v>
      </c>
    </row>
    <row r="64" spans="1:34" ht="63.7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83"/>
      <c r="P64" s="83"/>
      <c r="Q64" s="83"/>
      <c r="R64" s="83"/>
      <c r="S64" s="83"/>
      <c r="T64" s="83"/>
      <c r="U64" s="30"/>
      <c r="V64" s="30"/>
      <c r="W64" s="30"/>
      <c r="X64" s="132"/>
      <c r="Y64" s="143" t="s">
        <v>211</v>
      </c>
      <c r="Z64" s="19" t="s">
        <v>22</v>
      </c>
      <c r="AA64" s="35">
        <v>15</v>
      </c>
      <c r="AB64" s="35">
        <v>15</v>
      </c>
      <c r="AC64" s="35">
        <v>15</v>
      </c>
      <c r="AD64" s="35">
        <v>15</v>
      </c>
      <c r="AE64" s="35">
        <v>15</v>
      </c>
      <c r="AF64" s="35">
        <v>15</v>
      </c>
      <c r="AG64" s="35">
        <v>62</v>
      </c>
      <c r="AH64" s="35">
        <v>2020</v>
      </c>
    </row>
    <row r="65" spans="1:35" ht="5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83"/>
      <c r="P65" s="83"/>
      <c r="Q65" s="83"/>
      <c r="R65" s="83"/>
      <c r="S65" s="83"/>
      <c r="T65" s="83"/>
      <c r="U65" s="30"/>
      <c r="V65" s="30"/>
      <c r="W65" s="30"/>
      <c r="X65" s="132"/>
      <c r="Y65" s="143" t="s">
        <v>212</v>
      </c>
      <c r="Z65" s="19" t="s">
        <v>11</v>
      </c>
      <c r="AA65" s="35">
        <v>13</v>
      </c>
      <c r="AB65" s="35">
        <v>13</v>
      </c>
      <c r="AC65" s="35">
        <v>13</v>
      </c>
      <c r="AD65" s="35">
        <v>13</v>
      </c>
      <c r="AE65" s="35">
        <v>13</v>
      </c>
      <c r="AF65" s="35">
        <v>13</v>
      </c>
      <c r="AG65" s="35">
        <v>78</v>
      </c>
      <c r="AH65" s="35">
        <v>2020</v>
      </c>
    </row>
    <row r="66" spans="1:35" ht="5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83"/>
      <c r="P66" s="83"/>
      <c r="Q66" s="83"/>
      <c r="R66" s="83"/>
      <c r="S66" s="83"/>
      <c r="T66" s="83"/>
      <c r="U66" s="30"/>
      <c r="V66" s="30"/>
      <c r="W66" s="30"/>
      <c r="X66" s="132"/>
      <c r="Y66" s="143" t="s">
        <v>213</v>
      </c>
      <c r="Z66" s="19" t="s">
        <v>11</v>
      </c>
      <c r="AA66" s="35">
        <v>3</v>
      </c>
      <c r="AB66" s="35">
        <v>3</v>
      </c>
      <c r="AC66" s="35">
        <v>3</v>
      </c>
      <c r="AD66" s="35">
        <v>3</v>
      </c>
      <c r="AE66" s="35">
        <v>3</v>
      </c>
      <c r="AF66" s="35">
        <v>3</v>
      </c>
      <c r="AG66" s="35">
        <v>18</v>
      </c>
      <c r="AH66" s="35">
        <v>2020</v>
      </c>
    </row>
    <row r="67" spans="1:35" ht="51" x14ac:dyDescent="0.25">
      <c r="A67" s="30" t="s">
        <v>48</v>
      </c>
      <c r="B67" s="30" t="s">
        <v>53</v>
      </c>
      <c r="C67" s="30" t="s">
        <v>52</v>
      </c>
      <c r="D67" s="30" t="s">
        <v>48</v>
      </c>
      <c r="E67" s="30" t="s">
        <v>54</v>
      </c>
      <c r="F67" s="30" t="s">
        <v>48</v>
      </c>
      <c r="G67" s="30" t="s">
        <v>51</v>
      </c>
      <c r="H67" s="30" t="s">
        <v>48</v>
      </c>
      <c r="I67" s="30" t="s">
        <v>49</v>
      </c>
      <c r="J67" s="30" t="s">
        <v>50</v>
      </c>
      <c r="K67" s="30" t="s">
        <v>48</v>
      </c>
      <c r="L67" s="30" t="s">
        <v>51</v>
      </c>
      <c r="M67" s="30" t="s">
        <v>48</v>
      </c>
      <c r="N67" s="30" t="s">
        <v>48</v>
      </c>
      <c r="O67" s="83"/>
      <c r="P67" s="83"/>
      <c r="Q67" s="83"/>
      <c r="R67" s="83"/>
      <c r="S67" s="83"/>
      <c r="T67" s="83" t="s">
        <v>99</v>
      </c>
      <c r="U67" s="30"/>
      <c r="V67" s="30"/>
      <c r="W67" s="30"/>
      <c r="X67" s="132"/>
      <c r="Y67" s="143" t="s">
        <v>214</v>
      </c>
      <c r="Z67" s="19" t="s">
        <v>12</v>
      </c>
      <c r="AA67" s="62">
        <v>5416</v>
      </c>
      <c r="AB67" s="62">
        <v>4945.7</v>
      </c>
      <c r="AC67" s="62">
        <v>4700.5</v>
      </c>
      <c r="AD67" s="62">
        <v>4700.5</v>
      </c>
      <c r="AE67" s="62">
        <v>4700.5</v>
      </c>
      <c r="AF67" s="62">
        <v>4700.5</v>
      </c>
      <c r="AG67" s="62">
        <f>SUM(AA67:AF67)</f>
        <v>29163.7</v>
      </c>
      <c r="AH67" s="35">
        <v>2017</v>
      </c>
      <c r="AI67" s="33"/>
    </row>
    <row r="68" spans="1:35" ht="38.2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83"/>
      <c r="P68" s="83"/>
      <c r="Q68" s="83"/>
      <c r="R68" s="83"/>
      <c r="S68" s="83"/>
      <c r="T68" s="83"/>
      <c r="U68" s="30"/>
      <c r="V68" s="30"/>
      <c r="W68" s="30"/>
      <c r="X68" s="132"/>
      <c r="Y68" s="143" t="s">
        <v>215</v>
      </c>
      <c r="Z68" s="19" t="s">
        <v>86</v>
      </c>
      <c r="AA68" s="61">
        <v>0.01</v>
      </c>
      <c r="AB68" s="61">
        <v>0.01</v>
      </c>
      <c r="AC68" s="61">
        <v>0.01</v>
      </c>
      <c r="AD68" s="61">
        <v>0.01</v>
      </c>
      <c r="AE68" s="61">
        <v>0.01</v>
      </c>
      <c r="AF68" s="61">
        <v>0.01</v>
      </c>
      <c r="AG68" s="56">
        <v>0.06</v>
      </c>
      <c r="AH68" s="35">
        <v>2020</v>
      </c>
    </row>
    <row r="69" spans="1:35" ht="38.2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83"/>
      <c r="P69" s="83"/>
      <c r="Q69" s="83"/>
      <c r="R69" s="83"/>
      <c r="S69" s="83"/>
      <c r="T69" s="83"/>
      <c r="U69" s="30"/>
      <c r="V69" s="30"/>
      <c r="W69" s="30"/>
      <c r="X69" s="132"/>
      <c r="Y69" s="143" t="s">
        <v>216</v>
      </c>
      <c r="Z69" s="19" t="s">
        <v>86</v>
      </c>
      <c r="AA69" s="56">
        <v>5.0000000000000001E-3</v>
      </c>
      <c r="AB69" s="56">
        <v>5.0000000000000001E-3</v>
      </c>
      <c r="AC69" s="56">
        <v>5.0000000000000001E-3</v>
      </c>
      <c r="AD69" s="56">
        <v>5.0000000000000001E-3</v>
      </c>
      <c r="AE69" s="56">
        <v>5.0000000000000001E-3</v>
      </c>
      <c r="AF69" s="56">
        <v>5.0000000000000001E-3</v>
      </c>
      <c r="AG69" s="56">
        <v>0.03</v>
      </c>
      <c r="AH69" s="35">
        <v>2020</v>
      </c>
    </row>
    <row r="70" spans="1:35" ht="63.7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83"/>
      <c r="P70" s="83"/>
      <c r="Q70" s="83"/>
      <c r="R70" s="83"/>
      <c r="S70" s="83"/>
      <c r="T70" s="83"/>
      <c r="U70" s="30"/>
      <c r="V70" s="30"/>
      <c r="W70" s="30"/>
      <c r="X70" s="132"/>
      <c r="Y70" s="143" t="s">
        <v>217</v>
      </c>
      <c r="Z70" s="19" t="s">
        <v>22</v>
      </c>
      <c r="AA70" s="34">
        <v>0.1</v>
      </c>
      <c r="AB70" s="34">
        <v>0.1</v>
      </c>
      <c r="AC70" s="34">
        <v>0.1</v>
      </c>
      <c r="AD70" s="34">
        <v>0.1</v>
      </c>
      <c r="AE70" s="34">
        <v>0.1</v>
      </c>
      <c r="AF70" s="34">
        <v>0.1</v>
      </c>
      <c r="AG70" s="35">
        <v>1</v>
      </c>
      <c r="AH70" s="35">
        <v>2020</v>
      </c>
    </row>
    <row r="71" spans="1:35" ht="63.75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83"/>
      <c r="P71" s="83"/>
      <c r="Q71" s="83"/>
      <c r="R71" s="83"/>
      <c r="S71" s="83"/>
      <c r="T71" s="83"/>
      <c r="U71" s="30"/>
      <c r="V71" s="30"/>
      <c r="W71" s="30"/>
      <c r="X71" s="132"/>
      <c r="Y71" s="143" t="s">
        <v>218</v>
      </c>
      <c r="Z71" s="19" t="s">
        <v>22</v>
      </c>
      <c r="AA71" s="34">
        <v>0.1</v>
      </c>
      <c r="AB71" s="34">
        <v>0.1</v>
      </c>
      <c r="AC71" s="34">
        <v>0.1</v>
      </c>
      <c r="AD71" s="34">
        <v>0.1</v>
      </c>
      <c r="AE71" s="34">
        <v>0.1</v>
      </c>
      <c r="AF71" s="34">
        <v>0.1</v>
      </c>
      <c r="AG71" s="35">
        <v>1</v>
      </c>
      <c r="AH71" s="35">
        <v>2020</v>
      </c>
    </row>
    <row r="72" spans="1:35" ht="57" customHeight="1" x14ac:dyDescent="0.25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3"/>
      <c r="P72" s="93"/>
      <c r="Q72" s="93"/>
      <c r="R72" s="93" t="s">
        <v>100</v>
      </c>
      <c r="S72" s="93"/>
      <c r="T72" s="93"/>
      <c r="U72" s="92"/>
      <c r="V72" s="92"/>
      <c r="W72" s="92"/>
      <c r="X72" s="130"/>
      <c r="Y72" s="144" t="s">
        <v>219</v>
      </c>
      <c r="Z72" s="134" t="s">
        <v>12</v>
      </c>
      <c r="AA72" s="94">
        <f t="shared" ref="AA72:AF72" si="4">AA73+AA93</f>
        <v>35870</v>
      </c>
      <c r="AB72" s="94">
        <f t="shared" si="4"/>
        <v>39291.299999999996</v>
      </c>
      <c r="AC72" s="94">
        <f t="shared" si="4"/>
        <v>32874.1</v>
      </c>
      <c r="AD72" s="94">
        <f t="shared" si="4"/>
        <v>73224.2</v>
      </c>
      <c r="AE72" s="94">
        <f t="shared" si="4"/>
        <v>93224.2</v>
      </c>
      <c r="AF72" s="94">
        <f t="shared" si="4"/>
        <v>93224.2</v>
      </c>
      <c r="AG72" s="94">
        <f>SUM(AA72:AF72)</f>
        <v>367708</v>
      </c>
      <c r="AH72" s="95">
        <v>2015</v>
      </c>
    </row>
    <row r="73" spans="1:35" ht="63.75" x14ac:dyDescent="0.2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9"/>
      <c r="P73" s="89"/>
      <c r="Q73" s="89"/>
      <c r="R73" s="89"/>
      <c r="S73" s="89" t="s">
        <v>101</v>
      </c>
      <c r="T73" s="89"/>
      <c r="U73" s="88"/>
      <c r="V73" s="88"/>
      <c r="W73" s="88"/>
      <c r="X73" s="131"/>
      <c r="Y73" s="145" t="s">
        <v>220</v>
      </c>
      <c r="Z73" s="135" t="s">
        <v>31</v>
      </c>
      <c r="AA73" s="90">
        <f>SUM(AA76,AA78,AA80,AA83,AA85,AA87,AA89,AA91)</f>
        <v>23933.3</v>
      </c>
      <c r="AB73" s="90">
        <f t="shared" ref="AB73:AF73" si="5">SUM(AB76,AB78,AB80,AB83,AB85,AB87)</f>
        <v>36182.1</v>
      </c>
      <c r="AC73" s="90">
        <f t="shared" si="5"/>
        <v>29649.899999999998</v>
      </c>
      <c r="AD73" s="90">
        <f t="shared" si="5"/>
        <v>70000</v>
      </c>
      <c r="AE73" s="90">
        <f t="shared" si="5"/>
        <v>90000</v>
      </c>
      <c r="AF73" s="90">
        <f t="shared" si="5"/>
        <v>90000</v>
      </c>
      <c r="AG73" s="90">
        <f>SUM(AA73:AF73)</f>
        <v>339765.3</v>
      </c>
      <c r="AH73" s="91">
        <v>2015</v>
      </c>
    </row>
    <row r="74" spans="1:35" ht="38.25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83"/>
      <c r="P74" s="83"/>
      <c r="Q74" s="83"/>
      <c r="R74" s="83"/>
      <c r="S74" s="83"/>
      <c r="T74" s="83"/>
      <c r="U74" s="30"/>
      <c r="V74" s="30"/>
      <c r="W74" s="30"/>
      <c r="X74" s="132"/>
      <c r="Y74" s="143" t="s">
        <v>221</v>
      </c>
      <c r="Z74" s="19" t="s">
        <v>11</v>
      </c>
      <c r="AA74" s="35">
        <v>295</v>
      </c>
      <c r="AB74" s="35">
        <v>591</v>
      </c>
      <c r="AC74" s="35">
        <v>295</v>
      </c>
      <c r="AD74" s="35">
        <v>0</v>
      </c>
      <c r="AE74" s="35">
        <v>0</v>
      </c>
      <c r="AF74" s="35">
        <v>0</v>
      </c>
      <c r="AG74" s="35">
        <f>SUM(AA74:AF74)</f>
        <v>1181</v>
      </c>
      <c r="AH74" s="35">
        <v>2017</v>
      </c>
    </row>
    <row r="75" spans="1:35" ht="5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107"/>
      <c r="P75" s="107"/>
      <c r="Q75" s="107"/>
      <c r="R75" s="107"/>
      <c r="S75" s="107"/>
      <c r="T75" s="107"/>
      <c r="U75" s="30"/>
      <c r="V75" s="30"/>
      <c r="W75" s="30"/>
      <c r="X75" s="132"/>
      <c r="Y75" s="143" t="s">
        <v>313</v>
      </c>
      <c r="Z75" s="19" t="s">
        <v>11</v>
      </c>
      <c r="AA75" s="35">
        <v>0</v>
      </c>
      <c r="AB75" s="35">
        <v>0</v>
      </c>
      <c r="AC75" s="35">
        <v>0</v>
      </c>
      <c r="AD75" s="35">
        <v>1</v>
      </c>
      <c r="AE75" s="35">
        <v>1</v>
      </c>
      <c r="AF75" s="35">
        <v>1</v>
      </c>
      <c r="AG75" s="35">
        <v>1</v>
      </c>
      <c r="AH75" s="35">
        <v>2018</v>
      </c>
    </row>
    <row r="76" spans="1:35" ht="89.25" x14ac:dyDescent="0.25">
      <c r="A76" s="30" t="s">
        <v>48</v>
      </c>
      <c r="B76" s="30" t="s">
        <v>48</v>
      </c>
      <c r="C76" s="30" t="s">
        <v>55</v>
      </c>
      <c r="D76" s="30" t="s">
        <v>48</v>
      </c>
      <c r="E76" s="30" t="s">
        <v>54</v>
      </c>
      <c r="F76" s="30" t="s">
        <v>48</v>
      </c>
      <c r="G76" s="30" t="s">
        <v>51</v>
      </c>
      <c r="H76" s="30" t="s">
        <v>48</v>
      </c>
      <c r="I76" s="30" t="s">
        <v>49</v>
      </c>
      <c r="J76" s="30" t="s">
        <v>51</v>
      </c>
      <c r="K76" s="30" t="s">
        <v>48</v>
      </c>
      <c r="L76" s="30" t="s">
        <v>50</v>
      </c>
      <c r="M76" s="30" t="s">
        <v>48</v>
      </c>
      <c r="N76" s="30" t="s">
        <v>50</v>
      </c>
      <c r="O76" s="83"/>
      <c r="P76" s="83"/>
      <c r="Q76" s="83"/>
      <c r="R76" s="83"/>
      <c r="S76" s="83"/>
      <c r="T76" s="83"/>
      <c r="U76" s="30"/>
      <c r="V76" s="30"/>
      <c r="W76" s="30"/>
      <c r="X76" s="132"/>
      <c r="Y76" s="143" t="s">
        <v>314</v>
      </c>
      <c r="Z76" s="75" t="s">
        <v>12</v>
      </c>
      <c r="AA76" s="62">
        <v>5162.2</v>
      </c>
      <c r="AB76" s="62">
        <v>0</v>
      </c>
      <c r="AC76" s="62">
        <v>0</v>
      </c>
      <c r="AD76" s="62">
        <v>0</v>
      </c>
      <c r="AE76" s="62">
        <v>0</v>
      </c>
      <c r="AF76" s="62">
        <v>0</v>
      </c>
      <c r="AG76" s="62">
        <f>SUM(Z76:AF76)</f>
        <v>5162.2</v>
      </c>
      <c r="AH76" s="35">
        <v>2015</v>
      </c>
    </row>
    <row r="77" spans="1:35" ht="25.5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83"/>
      <c r="P77" s="83"/>
      <c r="Q77" s="83"/>
      <c r="R77" s="83"/>
      <c r="S77" s="83"/>
      <c r="T77" s="83"/>
      <c r="U77" s="30"/>
      <c r="V77" s="30"/>
      <c r="W77" s="30"/>
      <c r="X77" s="132"/>
      <c r="Y77" s="143" t="s">
        <v>224</v>
      </c>
      <c r="Z77" s="19" t="s">
        <v>11</v>
      </c>
      <c r="AA77" s="35">
        <v>1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1</v>
      </c>
      <c r="AH77" s="35">
        <v>2015</v>
      </c>
    </row>
    <row r="78" spans="1:35" ht="127.5" x14ac:dyDescent="0.25">
      <c r="A78" s="30" t="s">
        <v>48</v>
      </c>
      <c r="B78" s="30" t="s">
        <v>48</v>
      </c>
      <c r="C78" s="30" t="s">
        <v>55</v>
      </c>
      <c r="D78" s="30" t="s">
        <v>48</v>
      </c>
      <c r="E78" s="30" t="s">
        <v>54</v>
      </c>
      <c r="F78" s="30" t="s">
        <v>48</v>
      </c>
      <c r="G78" s="30" t="s">
        <v>51</v>
      </c>
      <c r="H78" s="30" t="s">
        <v>48</v>
      </c>
      <c r="I78" s="30" t="s">
        <v>49</v>
      </c>
      <c r="J78" s="30" t="s">
        <v>51</v>
      </c>
      <c r="K78" s="30" t="s">
        <v>48</v>
      </c>
      <c r="L78" s="30" t="s">
        <v>50</v>
      </c>
      <c r="M78" s="30" t="s">
        <v>48</v>
      </c>
      <c r="N78" s="30" t="s">
        <v>51</v>
      </c>
      <c r="O78" s="83"/>
      <c r="P78" s="83"/>
      <c r="Q78" s="83"/>
      <c r="R78" s="83"/>
      <c r="S78" s="83"/>
      <c r="T78" s="83"/>
      <c r="U78" s="30"/>
      <c r="V78" s="30"/>
      <c r="W78" s="30"/>
      <c r="X78" s="132"/>
      <c r="Y78" s="143" t="s">
        <v>225</v>
      </c>
      <c r="Z78" s="19" t="s">
        <v>12</v>
      </c>
      <c r="AA78" s="62">
        <v>16591.099999999999</v>
      </c>
      <c r="AB78" s="62">
        <v>33182.1</v>
      </c>
      <c r="AC78" s="62">
        <v>16591.099999999999</v>
      </c>
      <c r="AD78" s="62">
        <v>0</v>
      </c>
      <c r="AE78" s="62">
        <v>0</v>
      </c>
      <c r="AF78" s="62">
        <v>0</v>
      </c>
      <c r="AG78" s="62">
        <f>SUM(AA78:AF78)</f>
        <v>66364.299999999988</v>
      </c>
      <c r="AH78" s="35">
        <v>2017</v>
      </c>
    </row>
    <row r="79" spans="1:35" ht="76.5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83"/>
      <c r="P79" s="83"/>
      <c r="Q79" s="83"/>
      <c r="R79" s="83"/>
      <c r="S79" s="83"/>
      <c r="T79" s="83"/>
      <c r="U79" s="30"/>
      <c r="V79" s="30"/>
      <c r="W79" s="30"/>
      <c r="X79" s="132"/>
      <c r="Y79" s="143" t="s">
        <v>316</v>
      </c>
      <c r="Z79" s="19" t="s">
        <v>23</v>
      </c>
      <c r="AA79" s="35">
        <v>295</v>
      </c>
      <c r="AB79" s="35">
        <v>591</v>
      </c>
      <c r="AC79" s="35">
        <v>295</v>
      </c>
      <c r="AD79" s="35">
        <v>0</v>
      </c>
      <c r="AE79" s="35">
        <v>0</v>
      </c>
      <c r="AF79" s="35">
        <v>0</v>
      </c>
      <c r="AG79" s="35">
        <f>SUM(AA79:AF79)</f>
        <v>1181</v>
      </c>
      <c r="AH79" s="35">
        <v>2017</v>
      </c>
    </row>
    <row r="80" spans="1:35" ht="25.5" x14ac:dyDescent="0.25">
      <c r="A80" s="30" t="s">
        <v>48</v>
      </c>
      <c r="B80" s="30" t="s">
        <v>48</v>
      </c>
      <c r="C80" s="30" t="s">
        <v>55</v>
      </c>
      <c r="D80" s="30" t="s">
        <v>48</v>
      </c>
      <c r="E80" s="30" t="s">
        <v>54</v>
      </c>
      <c r="F80" s="30" t="s">
        <v>48</v>
      </c>
      <c r="G80" s="30" t="s">
        <v>51</v>
      </c>
      <c r="H80" s="30" t="s">
        <v>48</v>
      </c>
      <c r="I80" s="30" t="s">
        <v>49</v>
      </c>
      <c r="J80" s="30" t="s">
        <v>51</v>
      </c>
      <c r="K80" s="30" t="s">
        <v>48</v>
      </c>
      <c r="L80" s="30" t="s">
        <v>50</v>
      </c>
      <c r="M80" s="30" t="s">
        <v>48</v>
      </c>
      <c r="N80" s="30" t="s">
        <v>52</v>
      </c>
      <c r="O80" s="107"/>
      <c r="P80" s="107"/>
      <c r="Q80" s="107"/>
      <c r="R80" s="107"/>
      <c r="S80" s="107"/>
      <c r="T80" s="107"/>
      <c r="U80" s="30"/>
      <c r="V80" s="30"/>
      <c r="W80" s="30"/>
      <c r="X80" s="132"/>
      <c r="Y80" s="143" t="s">
        <v>226</v>
      </c>
      <c r="Z80" s="19" t="s">
        <v>12</v>
      </c>
      <c r="AA80" s="62">
        <v>0</v>
      </c>
      <c r="AB80" s="62">
        <v>0</v>
      </c>
      <c r="AC80" s="62">
        <v>10000</v>
      </c>
      <c r="AD80" s="62">
        <v>10000</v>
      </c>
      <c r="AE80" s="62">
        <v>30000</v>
      </c>
      <c r="AF80" s="62">
        <v>30000</v>
      </c>
      <c r="AG80" s="62">
        <f>SUM(AA80:AF80)</f>
        <v>80000</v>
      </c>
      <c r="AH80" s="35">
        <v>2020</v>
      </c>
    </row>
    <row r="81" spans="1:34" ht="5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107"/>
      <c r="P81" s="107"/>
      <c r="Q81" s="107"/>
      <c r="R81" s="107"/>
      <c r="S81" s="107"/>
      <c r="T81" s="107"/>
      <c r="U81" s="30"/>
      <c r="V81" s="30"/>
      <c r="W81" s="30"/>
      <c r="X81" s="132"/>
      <c r="Y81" s="143" t="s">
        <v>227</v>
      </c>
      <c r="Z81" s="19" t="s">
        <v>122</v>
      </c>
      <c r="AA81" s="35">
        <v>0</v>
      </c>
      <c r="AB81" s="35">
        <v>0</v>
      </c>
      <c r="AC81" s="35">
        <v>1</v>
      </c>
      <c r="AD81" s="35">
        <v>1</v>
      </c>
      <c r="AE81" s="35">
        <v>1</v>
      </c>
      <c r="AF81" s="35">
        <v>1</v>
      </c>
      <c r="AG81" s="35">
        <v>1</v>
      </c>
      <c r="AH81" s="35">
        <v>2017</v>
      </c>
    </row>
    <row r="82" spans="1:34" ht="38.25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07"/>
      <c r="P82" s="107"/>
      <c r="Q82" s="107"/>
      <c r="R82" s="107"/>
      <c r="S82" s="107"/>
      <c r="T82" s="107"/>
      <c r="U82" s="30"/>
      <c r="V82" s="30"/>
      <c r="W82" s="30"/>
      <c r="X82" s="132"/>
      <c r="Y82" s="143" t="s">
        <v>228</v>
      </c>
      <c r="Z82" s="19" t="s">
        <v>122</v>
      </c>
      <c r="AA82" s="35">
        <v>0</v>
      </c>
      <c r="AB82" s="35">
        <v>0</v>
      </c>
      <c r="AC82" s="35">
        <v>0</v>
      </c>
      <c r="AD82" s="35">
        <v>1</v>
      </c>
      <c r="AE82" s="35">
        <v>1</v>
      </c>
      <c r="AF82" s="35">
        <v>1</v>
      </c>
      <c r="AG82" s="35">
        <v>1</v>
      </c>
      <c r="AH82" s="35">
        <v>2020</v>
      </c>
    </row>
    <row r="83" spans="1:34" ht="76.5" x14ac:dyDescent="0.25">
      <c r="A83" s="30" t="s">
        <v>48</v>
      </c>
      <c r="B83" s="30" t="s">
        <v>48</v>
      </c>
      <c r="C83" s="30" t="s">
        <v>55</v>
      </c>
      <c r="D83" s="30" t="s">
        <v>48</v>
      </c>
      <c r="E83" s="30" t="s">
        <v>54</v>
      </c>
      <c r="F83" s="30" t="s">
        <v>48</v>
      </c>
      <c r="G83" s="30" t="s">
        <v>51</v>
      </c>
      <c r="H83" s="30" t="s">
        <v>48</v>
      </c>
      <c r="I83" s="30" t="s">
        <v>49</v>
      </c>
      <c r="J83" s="30" t="s">
        <v>51</v>
      </c>
      <c r="K83" s="30" t="s">
        <v>48</v>
      </c>
      <c r="L83" s="30" t="s">
        <v>50</v>
      </c>
      <c r="M83" s="30" t="s">
        <v>48</v>
      </c>
      <c r="N83" s="30" t="s">
        <v>53</v>
      </c>
      <c r="O83" s="107"/>
      <c r="P83" s="107"/>
      <c r="Q83" s="107"/>
      <c r="R83" s="107"/>
      <c r="S83" s="107"/>
      <c r="T83" s="107"/>
      <c r="U83" s="30"/>
      <c r="V83" s="30"/>
      <c r="W83" s="30"/>
      <c r="X83" s="132"/>
      <c r="Y83" s="143" t="s">
        <v>229</v>
      </c>
      <c r="Z83" s="19" t="s">
        <v>12</v>
      </c>
      <c r="AA83" s="62">
        <v>0</v>
      </c>
      <c r="AB83" s="62">
        <v>2000</v>
      </c>
      <c r="AC83" s="62">
        <v>3058.8</v>
      </c>
      <c r="AD83" s="62">
        <v>0</v>
      </c>
      <c r="AE83" s="62">
        <v>0</v>
      </c>
      <c r="AF83" s="62">
        <v>0</v>
      </c>
      <c r="AG83" s="62">
        <f>SUM(AA83:AF83)</f>
        <v>5058.8</v>
      </c>
      <c r="AH83" s="35">
        <v>2017</v>
      </c>
    </row>
    <row r="84" spans="1:34" ht="63.75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07"/>
      <c r="P84" s="107"/>
      <c r="Q84" s="107"/>
      <c r="R84" s="107"/>
      <c r="S84" s="107"/>
      <c r="T84" s="107"/>
      <c r="U84" s="30"/>
      <c r="V84" s="30"/>
      <c r="W84" s="30"/>
      <c r="X84" s="132"/>
      <c r="Y84" s="143" t="s">
        <v>230</v>
      </c>
      <c r="Z84" s="19" t="s">
        <v>122</v>
      </c>
      <c r="AA84" s="35">
        <v>0</v>
      </c>
      <c r="AB84" s="35">
        <v>0</v>
      </c>
      <c r="AC84" s="35">
        <v>1</v>
      </c>
      <c r="AD84" s="35">
        <v>1</v>
      </c>
      <c r="AE84" s="35">
        <v>1</v>
      </c>
      <c r="AF84" s="35">
        <v>1</v>
      </c>
      <c r="AG84" s="35">
        <v>1</v>
      </c>
      <c r="AH84" s="35">
        <v>2017</v>
      </c>
    </row>
    <row r="85" spans="1:34" ht="63.75" x14ac:dyDescent="0.25">
      <c r="A85" s="30" t="s">
        <v>48</v>
      </c>
      <c r="B85" s="30" t="s">
        <v>48</v>
      </c>
      <c r="C85" s="30" t="s">
        <v>55</v>
      </c>
      <c r="D85" s="30" t="s">
        <v>48</v>
      </c>
      <c r="E85" s="30" t="s">
        <v>54</v>
      </c>
      <c r="F85" s="30" t="s">
        <v>48</v>
      </c>
      <c r="G85" s="30" t="s">
        <v>51</v>
      </c>
      <c r="H85" s="30" t="s">
        <v>48</v>
      </c>
      <c r="I85" s="30" t="s">
        <v>49</v>
      </c>
      <c r="J85" s="30" t="s">
        <v>51</v>
      </c>
      <c r="K85" s="30" t="s">
        <v>48</v>
      </c>
      <c r="L85" s="30" t="s">
        <v>50</v>
      </c>
      <c r="M85" s="30" t="s">
        <v>48</v>
      </c>
      <c r="N85" s="30" t="s">
        <v>54</v>
      </c>
      <c r="O85" s="107"/>
      <c r="P85" s="107"/>
      <c r="Q85" s="107"/>
      <c r="R85" s="107"/>
      <c r="S85" s="107"/>
      <c r="T85" s="107"/>
      <c r="U85" s="30"/>
      <c r="V85" s="30"/>
      <c r="W85" s="30"/>
      <c r="X85" s="132"/>
      <c r="Y85" s="143" t="s">
        <v>231</v>
      </c>
      <c r="Z85" s="19" t="s">
        <v>12</v>
      </c>
      <c r="AA85" s="62">
        <v>0</v>
      </c>
      <c r="AB85" s="62">
        <v>0</v>
      </c>
      <c r="AC85" s="62">
        <v>0</v>
      </c>
      <c r="AD85" s="62">
        <v>60000</v>
      </c>
      <c r="AE85" s="62">
        <v>60000</v>
      </c>
      <c r="AF85" s="62">
        <v>60000</v>
      </c>
      <c r="AG85" s="62">
        <f>SUM(AA85:AF85)</f>
        <v>180000</v>
      </c>
      <c r="AH85" s="35">
        <v>2020</v>
      </c>
    </row>
    <row r="86" spans="1:34" ht="5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07"/>
      <c r="P86" s="107"/>
      <c r="Q86" s="107"/>
      <c r="R86" s="107"/>
      <c r="S86" s="107"/>
      <c r="T86" s="107"/>
      <c r="U86" s="30"/>
      <c r="V86" s="30"/>
      <c r="W86" s="30"/>
      <c r="X86" s="132"/>
      <c r="Y86" s="143" t="s">
        <v>232</v>
      </c>
      <c r="Z86" s="19" t="s">
        <v>122</v>
      </c>
      <c r="AA86" s="35">
        <v>0</v>
      </c>
      <c r="AB86" s="35">
        <v>0</v>
      </c>
      <c r="AC86" s="35">
        <v>0</v>
      </c>
      <c r="AD86" s="35">
        <v>1</v>
      </c>
      <c r="AE86" s="35">
        <v>1</v>
      </c>
      <c r="AF86" s="35">
        <v>1</v>
      </c>
      <c r="AG86" s="35">
        <v>1</v>
      </c>
      <c r="AH86" s="35">
        <v>2020</v>
      </c>
    </row>
    <row r="87" spans="1:34" ht="51" x14ac:dyDescent="0.25">
      <c r="A87" s="30" t="s">
        <v>48</v>
      </c>
      <c r="B87" s="30" t="s">
        <v>48</v>
      </c>
      <c r="C87" s="30" t="s">
        <v>55</v>
      </c>
      <c r="D87" s="30" t="s">
        <v>48</v>
      </c>
      <c r="E87" s="30" t="s">
        <v>54</v>
      </c>
      <c r="F87" s="30" t="s">
        <v>48</v>
      </c>
      <c r="G87" s="30" t="s">
        <v>51</v>
      </c>
      <c r="H87" s="30" t="s">
        <v>48</v>
      </c>
      <c r="I87" s="30" t="s">
        <v>49</v>
      </c>
      <c r="J87" s="30" t="s">
        <v>51</v>
      </c>
      <c r="K87" s="30" t="s">
        <v>48</v>
      </c>
      <c r="L87" s="30" t="s">
        <v>50</v>
      </c>
      <c r="M87" s="30" t="s">
        <v>48</v>
      </c>
      <c r="N87" s="30" t="s">
        <v>49</v>
      </c>
      <c r="O87" s="107"/>
      <c r="P87" s="107"/>
      <c r="Q87" s="107"/>
      <c r="R87" s="107"/>
      <c r="S87" s="107"/>
      <c r="T87" s="107"/>
      <c r="U87" s="30"/>
      <c r="V87" s="30"/>
      <c r="W87" s="30"/>
      <c r="X87" s="132"/>
      <c r="Y87" s="143" t="s">
        <v>233</v>
      </c>
      <c r="Z87" s="19" t="s">
        <v>12</v>
      </c>
      <c r="AA87" s="62">
        <v>0</v>
      </c>
      <c r="AB87" s="62">
        <v>1000</v>
      </c>
      <c r="AC87" s="62">
        <v>0</v>
      </c>
      <c r="AD87" s="62">
        <v>0</v>
      </c>
      <c r="AE87" s="62">
        <v>0</v>
      </c>
      <c r="AF87" s="62">
        <v>0</v>
      </c>
      <c r="AG87" s="62">
        <f>SUM(AA87:AF87)</f>
        <v>1000</v>
      </c>
      <c r="AH87" s="35">
        <v>2016</v>
      </c>
    </row>
    <row r="88" spans="1:34" ht="51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07"/>
      <c r="P88" s="107"/>
      <c r="Q88" s="107"/>
      <c r="R88" s="107"/>
      <c r="S88" s="107"/>
      <c r="T88" s="107"/>
      <c r="U88" s="30"/>
      <c r="V88" s="30"/>
      <c r="W88" s="30"/>
      <c r="X88" s="132"/>
      <c r="Y88" s="143" t="s">
        <v>315</v>
      </c>
      <c r="Z88" s="19" t="s">
        <v>122</v>
      </c>
      <c r="AA88" s="35">
        <v>0</v>
      </c>
      <c r="AB88" s="35">
        <v>1</v>
      </c>
      <c r="AC88" s="35">
        <v>1</v>
      </c>
      <c r="AD88" s="35">
        <v>1</v>
      </c>
      <c r="AE88" s="35">
        <v>1</v>
      </c>
      <c r="AF88" s="35">
        <v>1</v>
      </c>
      <c r="AG88" s="35">
        <v>1</v>
      </c>
      <c r="AH88" s="35">
        <v>2016</v>
      </c>
    </row>
    <row r="89" spans="1:34" ht="25.5" x14ac:dyDescent="0.25">
      <c r="A89" s="30" t="s">
        <v>48</v>
      </c>
      <c r="B89" s="30" t="s">
        <v>48</v>
      </c>
      <c r="C89" s="30" t="s">
        <v>55</v>
      </c>
      <c r="D89" s="30" t="s">
        <v>48</v>
      </c>
      <c r="E89" s="30" t="s">
        <v>54</v>
      </c>
      <c r="F89" s="30" t="s">
        <v>48</v>
      </c>
      <c r="G89" s="30" t="s">
        <v>51</v>
      </c>
      <c r="H89" s="30" t="s">
        <v>48</v>
      </c>
      <c r="I89" s="30" t="s">
        <v>49</v>
      </c>
      <c r="J89" s="30" t="s">
        <v>51</v>
      </c>
      <c r="K89" s="30" t="s">
        <v>48</v>
      </c>
      <c r="L89" s="30" t="s">
        <v>50</v>
      </c>
      <c r="M89" s="30" t="s">
        <v>48</v>
      </c>
      <c r="N89" s="30" t="s">
        <v>55</v>
      </c>
      <c r="O89" s="110"/>
      <c r="P89" s="110"/>
      <c r="Q89" s="110"/>
      <c r="R89" s="110"/>
      <c r="S89" s="110"/>
      <c r="T89" s="110"/>
      <c r="U89" s="30"/>
      <c r="V89" s="30"/>
      <c r="W89" s="30"/>
      <c r="X89" s="132"/>
      <c r="Y89" s="143" t="s">
        <v>235</v>
      </c>
      <c r="Z89" s="19" t="s">
        <v>12</v>
      </c>
      <c r="AA89" s="34">
        <v>427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4">
        <v>427</v>
      </c>
      <c r="AH89" s="35">
        <v>2015</v>
      </c>
    </row>
    <row r="90" spans="1:34" ht="50.25" customHeight="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10"/>
      <c r="P90" s="110"/>
      <c r="Q90" s="110"/>
      <c r="R90" s="110"/>
      <c r="S90" s="110"/>
      <c r="T90" s="110"/>
      <c r="U90" s="30"/>
      <c r="V90" s="30"/>
      <c r="W90" s="30"/>
      <c r="X90" s="132"/>
      <c r="Y90" s="143" t="s">
        <v>238</v>
      </c>
      <c r="Z90" s="19" t="s">
        <v>11</v>
      </c>
      <c r="AA90" s="35">
        <v>1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1</v>
      </c>
      <c r="AH90" s="35">
        <v>2015</v>
      </c>
    </row>
    <row r="91" spans="1:34" ht="89.25" customHeight="1" x14ac:dyDescent="0.25">
      <c r="A91" s="30" t="s">
        <v>48</v>
      </c>
      <c r="B91" s="30" t="s">
        <v>53</v>
      </c>
      <c r="C91" s="30" t="s">
        <v>52</v>
      </c>
      <c r="D91" s="30" t="s">
        <v>48</v>
      </c>
      <c r="E91" s="30" t="s">
        <v>54</v>
      </c>
      <c r="F91" s="30" t="s">
        <v>48</v>
      </c>
      <c r="G91" s="30" t="s">
        <v>51</v>
      </c>
      <c r="H91" s="30" t="s">
        <v>48</v>
      </c>
      <c r="I91" s="30" t="s">
        <v>49</v>
      </c>
      <c r="J91" s="30" t="s">
        <v>51</v>
      </c>
      <c r="K91" s="30" t="s">
        <v>48</v>
      </c>
      <c r="L91" s="30" t="s">
        <v>50</v>
      </c>
      <c r="M91" s="30" t="s">
        <v>48</v>
      </c>
      <c r="N91" s="30" t="s">
        <v>160</v>
      </c>
      <c r="O91" s="124"/>
      <c r="P91" s="124"/>
      <c r="Q91" s="124"/>
      <c r="R91" s="124"/>
      <c r="S91" s="124"/>
      <c r="T91" s="124"/>
      <c r="U91" s="30"/>
      <c r="V91" s="30"/>
      <c r="W91" s="30"/>
      <c r="X91" s="132"/>
      <c r="Y91" s="143" t="s">
        <v>237</v>
      </c>
      <c r="Z91" s="19" t="s">
        <v>12</v>
      </c>
      <c r="AA91" s="34">
        <v>1753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4">
        <v>1753</v>
      </c>
      <c r="AH91" s="35">
        <v>2015</v>
      </c>
    </row>
    <row r="92" spans="1:34" ht="50.25" customHeight="1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24"/>
      <c r="P92" s="124"/>
      <c r="Q92" s="124"/>
      <c r="R92" s="124"/>
      <c r="S92" s="124"/>
      <c r="T92" s="124"/>
      <c r="U92" s="30"/>
      <c r="V92" s="30"/>
      <c r="W92" s="30"/>
      <c r="X92" s="132"/>
      <c r="Y92" s="143" t="s">
        <v>238</v>
      </c>
      <c r="Z92" s="19" t="s">
        <v>11</v>
      </c>
      <c r="AA92" s="35">
        <v>1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1</v>
      </c>
      <c r="AH92" s="35">
        <v>2015</v>
      </c>
    </row>
    <row r="93" spans="1:34" ht="70.5" customHeight="1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9"/>
      <c r="P93" s="89"/>
      <c r="Q93" s="89"/>
      <c r="R93" s="89"/>
      <c r="S93" s="89" t="s">
        <v>102</v>
      </c>
      <c r="T93" s="89"/>
      <c r="U93" s="88"/>
      <c r="V93" s="88"/>
      <c r="W93" s="88"/>
      <c r="X93" s="131"/>
      <c r="Y93" s="145" t="s">
        <v>239</v>
      </c>
      <c r="Z93" s="135" t="s">
        <v>12</v>
      </c>
      <c r="AA93" s="90">
        <f>SUM(AA97,AA99,AA95)</f>
        <v>11936.7</v>
      </c>
      <c r="AB93" s="90">
        <f t="shared" ref="AB93:AF93" si="6">SUM(AB97,AB99,AB95)</f>
        <v>3109.2</v>
      </c>
      <c r="AC93" s="90">
        <f t="shared" si="6"/>
        <v>3224.2</v>
      </c>
      <c r="AD93" s="90">
        <f t="shared" si="6"/>
        <v>3224.2</v>
      </c>
      <c r="AE93" s="90">
        <f t="shared" si="6"/>
        <v>3224.2</v>
      </c>
      <c r="AF93" s="90">
        <f t="shared" si="6"/>
        <v>3224.2</v>
      </c>
      <c r="AG93" s="90">
        <f>SUM(AA93:AF93)</f>
        <v>27942.700000000004</v>
      </c>
      <c r="AH93" s="91">
        <v>2015</v>
      </c>
    </row>
    <row r="94" spans="1:34" ht="51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83"/>
      <c r="P94" s="83"/>
      <c r="Q94" s="83"/>
      <c r="R94" s="83"/>
      <c r="S94" s="83"/>
      <c r="T94" s="83"/>
      <c r="U94" s="30"/>
      <c r="V94" s="30"/>
      <c r="W94" s="30"/>
      <c r="X94" s="132"/>
      <c r="Y94" s="143" t="s">
        <v>240</v>
      </c>
      <c r="Z94" s="19" t="s">
        <v>11</v>
      </c>
      <c r="AA94" s="35">
        <v>15</v>
      </c>
      <c r="AB94" s="35">
        <v>15</v>
      </c>
      <c r="AC94" s="35">
        <v>15</v>
      </c>
      <c r="AD94" s="35">
        <v>15</v>
      </c>
      <c r="AE94" s="35">
        <v>15</v>
      </c>
      <c r="AF94" s="35">
        <v>15</v>
      </c>
      <c r="AG94" s="35">
        <v>15</v>
      </c>
      <c r="AH94" s="35">
        <v>2020</v>
      </c>
    </row>
    <row r="95" spans="1:34" ht="76.5" x14ac:dyDescent="0.25">
      <c r="A95" s="30" t="s">
        <v>48</v>
      </c>
      <c r="B95" s="30" t="s">
        <v>53</v>
      </c>
      <c r="C95" s="30" t="s">
        <v>52</v>
      </c>
      <c r="D95" s="30" t="s">
        <v>48</v>
      </c>
      <c r="E95" s="30" t="s">
        <v>54</v>
      </c>
      <c r="F95" s="30" t="s">
        <v>48</v>
      </c>
      <c r="G95" s="30" t="s">
        <v>51</v>
      </c>
      <c r="H95" s="30" t="s">
        <v>48</v>
      </c>
      <c r="I95" s="30" t="s">
        <v>49</v>
      </c>
      <c r="J95" s="30" t="s">
        <v>51</v>
      </c>
      <c r="K95" s="30" t="s">
        <v>48</v>
      </c>
      <c r="L95" s="30" t="s">
        <v>51</v>
      </c>
      <c r="M95" s="30" t="s">
        <v>48</v>
      </c>
      <c r="N95" s="30" t="s">
        <v>50</v>
      </c>
      <c r="O95" s="83"/>
      <c r="P95" s="83"/>
      <c r="Q95" s="83"/>
      <c r="R95" s="83"/>
      <c r="S95" s="83"/>
      <c r="T95" s="83" t="s">
        <v>103</v>
      </c>
      <c r="U95" s="30"/>
      <c r="V95" s="30"/>
      <c r="W95" s="30"/>
      <c r="X95" s="132"/>
      <c r="Y95" s="143" t="s">
        <v>241</v>
      </c>
      <c r="Z95" s="19" t="s">
        <v>12</v>
      </c>
      <c r="AA95" s="62">
        <v>3891.7</v>
      </c>
      <c r="AB95" s="62">
        <v>2021.3</v>
      </c>
      <c r="AC95" s="62">
        <v>2096.1</v>
      </c>
      <c r="AD95" s="62">
        <v>2096.1</v>
      </c>
      <c r="AE95" s="62">
        <v>2096.1</v>
      </c>
      <c r="AF95" s="62">
        <v>2096.1</v>
      </c>
      <c r="AG95" s="62">
        <f>SUM(AA95:AF95)</f>
        <v>14297.400000000001</v>
      </c>
      <c r="AH95" s="35">
        <v>2020</v>
      </c>
    </row>
    <row r="96" spans="1:34" ht="51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83"/>
      <c r="P96" s="83"/>
      <c r="Q96" s="83"/>
      <c r="R96" s="83"/>
      <c r="S96" s="83"/>
      <c r="T96" s="83"/>
      <c r="U96" s="30"/>
      <c r="V96" s="30"/>
      <c r="W96" s="30"/>
      <c r="X96" s="132"/>
      <c r="Y96" s="143" t="s">
        <v>242</v>
      </c>
      <c r="Z96" s="19" t="s">
        <v>11</v>
      </c>
      <c r="AA96" s="35">
        <v>1</v>
      </c>
      <c r="AB96" s="35">
        <v>1</v>
      </c>
      <c r="AC96" s="35">
        <v>1</v>
      </c>
      <c r="AD96" s="35">
        <v>1</v>
      </c>
      <c r="AE96" s="35">
        <v>1</v>
      </c>
      <c r="AF96" s="35">
        <v>1</v>
      </c>
      <c r="AG96" s="35">
        <v>1</v>
      </c>
      <c r="AH96" s="35">
        <v>2020</v>
      </c>
    </row>
    <row r="97" spans="1:34" ht="63.75" x14ac:dyDescent="0.25">
      <c r="A97" s="30" t="s">
        <v>48</v>
      </c>
      <c r="B97" s="30" t="s">
        <v>53</v>
      </c>
      <c r="C97" s="30" t="s">
        <v>52</v>
      </c>
      <c r="D97" s="30" t="s">
        <v>48</v>
      </c>
      <c r="E97" s="30" t="s">
        <v>54</v>
      </c>
      <c r="F97" s="30" t="s">
        <v>48</v>
      </c>
      <c r="G97" s="30" t="s">
        <v>51</v>
      </c>
      <c r="H97" s="30" t="s">
        <v>48</v>
      </c>
      <c r="I97" s="30" t="s">
        <v>49</v>
      </c>
      <c r="J97" s="30" t="s">
        <v>51</v>
      </c>
      <c r="K97" s="30" t="s">
        <v>48</v>
      </c>
      <c r="L97" s="30" t="s">
        <v>51</v>
      </c>
      <c r="M97" s="30" t="s">
        <v>48</v>
      </c>
      <c r="N97" s="30" t="s">
        <v>51</v>
      </c>
      <c r="O97" s="83"/>
      <c r="P97" s="83"/>
      <c r="Q97" s="83"/>
      <c r="R97" s="83"/>
      <c r="S97" s="83"/>
      <c r="T97" s="83" t="s">
        <v>36</v>
      </c>
      <c r="U97" s="30"/>
      <c r="V97" s="30"/>
      <c r="W97" s="30"/>
      <c r="X97" s="132"/>
      <c r="Y97" s="143" t="s">
        <v>243</v>
      </c>
      <c r="Z97" s="19" t="s">
        <v>12</v>
      </c>
      <c r="AA97" s="62">
        <v>1045</v>
      </c>
      <c r="AB97" s="62">
        <v>1087.9000000000001</v>
      </c>
      <c r="AC97" s="62">
        <v>1128.0999999999999</v>
      </c>
      <c r="AD97" s="62">
        <v>1128.0999999999999</v>
      </c>
      <c r="AE97" s="62">
        <v>1128.0999999999999</v>
      </c>
      <c r="AF97" s="62">
        <v>1128.0999999999999</v>
      </c>
      <c r="AG97" s="34">
        <f>SUM(AA97:AF97)</f>
        <v>6645.3000000000011</v>
      </c>
      <c r="AH97" s="35">
        <v>2020</v>
      </c>
    </row>
    <row r="98" spans="1:34" ht="63.75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83"/>
      <c r="P98" s="83"/>
      <c r="Q98" s="83"/>
      <c r="R98" s="83"/>
      <c r="S98" s="83"/>
      <c r="T98" s="83"/>
      <c r="U98" s="30"/>
      <c r="V98" s="30"/>
      <c r="W98" s="30"/>
      <c r="X98" s="132"/>
      <c r="Y98" s="143" t="s">
        <v>244</v>
      </c>
      <c r="Z98" s="19" t="s">
        <v>11</v>
      </c>
      <c r="AA98" s="35">
        <v>1</v>
      </c>
      <c r="AB98" s="35">
        <v>1</v>
      </c>
      <c r="AC98" s="35">
        <v>1</v>
      </c>
      <c r="AD98" s="35">
        <v>1</v>
      </c>
      <c r="AE98" s="35">
        <v>1</v>
      </c>
      <c r="AF98" s="35">
        <v>1</v>
      </c>
      <c r="AG98" s="35">
        <v>1</v>
      </c>
      <c r="AH98" s="35">
        <v>2020</v>
      </c>
    </row>
    <row r="99" spans="1:34" ht="76.5" x14ac:dyDescent="0.25">
      <c r="A99" s="30" t="s">
        <v>48</v>
      </c>
      <c r="B99" s="30" t="s">
        <v>48</v>
      </c>
      <c r="C99" s="30" t="s">
        <v>55</v>
      </c>
      <c r="D99" s="30" t="s">
        <v>48</v>
      </c>
      <c r="E99" s="30" t="s">
        <v>54</v>
      </c>
      <c r="F99" s="30" t="s">
        <v>48</v>
      </c>
      <c r="G99" s="30" t="s">
        <v>51</v>
      </c>
      <c r="H99" s="30" t="s">
        <v>48</v>
      </c>
      <c r="I99" s="30" t="s">
        <v>49</v>
      </c>
      <c r="J99" s="30" t="s">
        <v>51</v>
      </c>
      <c r="K99" s="30" t="s">
        <v>48</v>
      </c>
      <c r="L99" s="30" t="s">
        <v>51</v>
      </c>
      <c r="M99" s="30" t="s">
        <v>48</v>
      </c>
      <c r="N99" s="30" t="s">
        <v>52</v>
      </c>
      <c r="O99" s="83"/>
      <c r="P99" s="83"/>
      <c r="Q99" s="83"/>
      <c r="R99" s="83"/>
      <c r="S99" s="83"/>
      <c r="T99" s="83" t="s">
        <v>103</v>
      </c>
      <c r="U99" s="30"/>
      <c r="V99" s="30"/>
      <c r="W99" s="30"/>
      <c r="X99" s="132"/>
      <c r="Y99" s="143" t="s">
        <v>245</v>
      </c>
      <c r="Z99" s="19" t="s">
        <v>12</v>
      </c>
      <c r="AA99" s="62">
        <v>7000</v>
      </c>
      <c r="AB99" s="62">
        <v>0</v>
      </c>
      <c r="AC99" s="62">
        <v>0</v>
      </c>
      <c r="AD99" s="62">
        <v>0</v>
      </c>
      <c r="AE99" s="62">
        <v>0</v>
      </c>
      <c r="AF99" s="62">
        <v>0</v>
      </c>
      <c r="AG99" s="62">
        <f>SUM(AA99:AF99)</f>
        <v>7000</v>
      </c>
      <c r="AH99" s="35">
        <v>2015</v>
      </c>
    </row>
    <row r="100" spans="1:34" ht="76.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83"/>
      <c r="P100" s="83"/>
      <c r="Q100" s="83"/>
      <c r="R100" s="83"/>
      <c r="S100" s="83"/>
      <c r="T100" s="83"/>
      <c r="U100" s="30"/>
      <c r="V100" s="30"/>
      <c r="W100" s="30"/>
      <c r="X100" s="132"/>
      <c r="Y100" s="143" t="s">
        <v>246</v>
      </c>
      <c r="Z100" s="19" t="s">
        <v>122</v>
      </c>
      <c r="AA100" s="35">
        <v>1</v>
      </c>
      <c r="AB100" s="35">
        <v>1</v>
      </c>
      <c r="AC100" s="35">
        <v>1</v>
      </c>
      <c r="AD100" s="35">
        <v>1</v>
      </c>
      <c r="AE100" s="35">
        <v>1</v>
      </c>
      <c r="AF100" s="35">
        <v>1</v>
      </c>
      <c r="AG100" s="35">
        <v>1</v>
      </c>
      <c r="AH100" s="35">
        <v>2015</v>
      </c>
    </row>
    <row r="101" spans="1:34" ht="63.75" x14ac:dyDescent="0.25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3"/>
      <c r="P101" s="93"/>
      <c r="Q101" s="93"/>
      <c r="R101" s="93" t="s">
        <v>104</v>
      </c>
      <c r="S101" s="93"/>
      <c r="T101" s="93"/>
      <c r="U101" s="92"/>
      <c r="V101" s="92"/>
      <c r="W101" s="92"/>
      <c r="X101" s="130"/>
      <c r="Y101" s="144" t="s">
        <v>247</v>
      </c>
      <c r="Z101" s="134" t="s">
        <v>12</v>
      </c>
      <c r="AA101" s="94">
        <v>38773.4</v>
      </c>
      <c r="AB101" s="94">
        <v>0</v>
      </c>
      <c r="AC101" s="94">
        <v>0</v>
      </c>
      <c r="AD101" s="94">
        <v>0</v>
      </c>
      <c r="AE101" s="94">
        <v>0</v>
      </c>
      <c r="AF101" s="94">
        <v>0</v>
      </c>
      <c r="AG101" s="94">
        <f>AA101</f>
        <v>38773.4</v>
      </c>
      <c r="AH101" s="95">
        <v>2020</v>
      </c>
    </row>
    <row r="102" spans="1:34" ht="63.75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9"/>
      <c r="P102" s="89"/>
      <c r="Q102" s="89"/>
      <c r="R102" s="89"/>
      <c r="S102" s="89" t="s">
        <v>113</v>
      </c>
      <c r="T102" s="89"/>
      <c r="U102" s="88"/>
      <c r="V102" s="88"/>
      <c r="W102" s="88"/>
      <c r="X102" s="131"/>
      <c r="Y102" s="145" t="s">
        <v>248</v>
      </c>
      <c r="Z102" s="135" t="s">
        <v>12</v>
      </c>
      <c r="AA102" s="90">
        <f>AA101</f>
        <v>38773.4</v>
      </c>
      <c r="AB102" s="90">
        <v>0</v>
      </c>
      <c r="AC102" s="90">
        <v>0</v>
      </c>
      <c r="AD102" s="90">
        <v>0</v>
      </c>
      <c r="AE102" s="90">
        <v>0</v>
      </c>
      <c r="AF102" s="90">
        <v>0</v>
      </c>
      <c r="AG102" s="90">
        <f t="shared" ref="AG102" si="7">AA102</f>
        <v>38773.4</v>
      </c>
      <c r="AH102" s="91">
        <v>2020</v>
      </c>
    </row>
    <row r="103" spans="1:34" ht="5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83"/>
      <c r="P103" s="83"/>
      <c r="Q103" s="83"/>
      <c r="R103" s="83"/>
      <c r="S103" s="83"/>
      <c r="T103" s="83"/>
      <c r="U103" s="30"/>
      <c r="V103" s="30"/>
      <c r="W103" s="30"/>
      <c r="X103" s="132"/>
      <c r="Y103" s="143" t="s">
        <v>249</v>
      </c>
      <c r="Z103" s="19" t="s">
        <v>22</v>
      </c>
      <c r="AA103" s="35">
        <v>5</v>
      </c>
      <c r="AB103" s="35">
        <v>5</v>
      </c>
      <c r="AC103" s="35">
        <v>5</v>
      </c>
      <c r="AD103" s="35">
        <v>5</v>
      </c>
      <c r="AE103" s="35">
        <v>5</v>
      </c>
      <c r="AF103" s="35">
        <v>5</v>
      </c>
      <c r="AG103" s="35">
        <v>5</v>
      </c>
      <c r="AH103" s="35">
        <v>2020</v>
      </c>
    </row>
    <row r="104" spans="1:34" ht="5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83"/>
      <c r="P104" s="83"/>
      <c r="Q104" s="83"/>
      <c r="R104" s="83"/>
      <c r="S104" s="83"/>
      <c r="T104" s="83"/>
      <c r="U104" s="30"/>
      <c r="V104" s="30"/>
      <c r="W104" s="30"/>
      <c r="X104" s="132"/>
      <c r="Y104" s="143" t="s">
        <v>250</v>
      </c>
      <c r="Z104" s="19" t="s">
        <v>22</v>
      </c>
      <c r="AA104" s="35">
        <v>5</v>
      </c>
      <c r="AB104" s="35">
        <v>5</v>
      </c>
      <c r="AC104" s="35">
        <v>5</v>
      </c>
      <c r="AD104" s="35">
        <v>5</v>
      </c>
      <c r="AE104" s="35">
        <v>5</v>
      </c>
      <c r="AF104" s="35">
        <v>5</v>
      </c>
      <c r="AG104" s="35">
        <v>5</v>
      </c>
      <c r="AH104" s="35">
        <v>2020</v>
      </c>
    </row>
    <row r="105" spans="1:34" ht="5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83"/>
      <c r="P105" s="83"/>
      <c r="Q105" s="83"/>
      <c r="R105" s="83"/>
      <c r="S105" s="83"/>
      <c r="T105" s="83"/>
      <c r="U105" s="30"/>
      <c r="V105" s="30"/>
      <c r="W105" s="30"/>
      <c r="X105" s="132"/>
      <c r="Y105" s="143" t="s">
        <v>251</v>
      </c>
      <c r="Z105" s="19" t="s">
        <v>22</v>
      </c>
      <c r="AA105" s="35">
        <v>5</v>
      </c>
      <c r="AB105" s="35">
        <v>5</v>
      </c>
      <c r="AC105" s="35">
        <v>5</v>
      </c>
      <c r="AD105" s="35">
        <v>5</v>
      </c>
      <c r="AE105" s="35">
        <v>5</v>
      </c>
      <c r="AF105" s="35">
        <v>5</v>
      </c>
      <c r="AG105" s="35">
        <v>5</v>
      </c>
      <c r="AH105" s="35">
        <v>2020</v>
      </c>
    </row>
    <row r="106" spans="1:34" ht="51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83"/>
      <c r="P106" s="83"/>
      <c r="Q106" s="83"/>
      <c r="R106" s="83"/>
      <c r="S106" s="83"/>
      <c r="T106" s="83" t="s">
        <v>105</v>
      </c>
      <c r="U106" s="30"/>
      <c r="V106" s="30"/>
      <c r="W106" s="30"/>
      <c r="X106" s="132"/>
      <c r="Y106" s="143" t="s">
        <v>252</v>
      </c>
      <c r="Z106" s="19" t="s">
        <v>122</v>
      </c>
      <c r="AA106" s="35">
        <v>1</v>
      </c>
      <c r="AB106" s="35">
        <v>1</v>
      </c>
      <c r="AC106" s="35">
        <v>1</v>
      </c>
      <c r="AD106" s="35">
        <v>1</v>
      </c>
      <c r="AE106" s="35">
        <v>1</v>
      </c>
      <c r="AF106" s="35">
        <v>1</v>
      </c>
      <c r="AG106" s="35">
        <v>1</v>
      </c>
      <c r="AH106" s="35">
        <v>2020</v>
      </c>
    </row>
    <row r="107" spans="1:34" ht="61.5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83"/>
      <c r="P107" s="83"/>
      <c r="Q107" s="83"/>
      <c r="R107" s="83"/>
      <c r="S107" s="83"/>
      <c r="T107" s="83"/>
      <c r="U107" s="30"/>
      <c r="V107" s="30"/>
      <c r="W107" s="30"/>
      <c r="X107" s="132"/>
      <c r="Y107" s="143" t="s">
        <v>253</v>
      </c>
      <c r="Z107" s="19" t="s">
        <v>22</v>
      </c>
      <c r="AA107" s="35">
        <v>5</v>
      </c>
      <c r="AB107" s="35">
        <v>5</v>
      </c>
      <c r="AC107" s="35">
        <v>5</v>
      </c>
      <c r="AD107" s="35">
        <v>5</v>
      </c>
      <c r="AE107" s="35">
        <v>5</v>
      </c>
      <c r="AF107" s="35">
        <v>5</v>
      </c>
      <c r="AG107" s="35">
        <v>5</v>
      </c>
      <c r="AH107" s="35">
        <v>2020</v>
      </c>
    </row>
    <row r="108" spans="1:34" ht="60.75" customHeight="1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83"/>
      <c r="P108" s="83"/>
      <c r="Q108" s="83"/>
      <c r="R108" s="83"/>
      <c r="S108" s="83"/>
      <c r="T108" s="83"/>
      <c r="U108" s="30"/>
      <c r="V108" s="30"/>
      <c r="W108" s="30"/>
      <c r="X108" s="132"/>
      <c r="Y108" s="143" t="s">
        <v>254</v>
      </c>
      <c r="Z108" s="19" t="s">
        <v>22</v>
      </c>
      <c r="AA108" s="35">
        <v>5</v>
      </c>
      <c r="AB108" s="35">
        <v>5</v>
      </c>
      <c r="AC108" s="35">
        <v>5</v>
      </c>
      <c r="AD108" s="35">
        <v>5</v>
      </c>
      <c r="AE108" s="35">
        <v>5</v>
      </c>
      <c r="AF108" s="35">
        <v>5</v>
      </c>
      <c r="AG108" s="35">
        <v>5</v>
      </c>
      <c r="AH108" s="35">
        <v>2020</v>
      </c>
    </row>
    <row r="109" spans="1:34" ht="60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83"/>
      <c r="P109" s="83"/>
      <c r="Q109" s="83"/>
      <c r="R109" s="83"/>
      <c r="S109" s="83"/>
      <c r="T109" s="83"/>
      <c r="U109" s="30"/>
      <c r="V109" s="30"/>
      <c r="W109" s="30"/>
      <c r="X109" s="132"/>
      <c r="Y109" s="143" t="s">
        <v>255</v>
      </c>
      <c r="Z109" s="19" t="s">
        <v>22</v>
      </c>
      <c r="AA109" s="35">
        <v>5</v>
      </c>
      <c r="AB109" s="35">
        <v>5</v>
      </c>
      <c r="AC109" s="35">
        <v>5</v>
      </c>
      <c r="AD109" s="35">
        <v>5</v>
      </c>
      <c r="AE109" s="35">
        <v>5</v>
      </c>
      <c r="AF109" s="35">
        <v>5</v>
      </c>
      <c r="AG109" s="35">
        <v>5</v>
      </c>
      <c r="AH109" s="35">
        <v>2020</v>
      </c>
    </row>
    <row r="110" spans="1:34" ht="5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83"/>
      <c r="P110" s="83"/>
      <c r="Q110" s="83"/>
      <c r="R110" s="83"/>
      <c r="S110" s="83"/>
      <c r="T110" s="83" t="s">
        <v>105</v>
      </c>
      <c r="U110" s="30"/>
      <c r="V110" s="30"/>
      <c r="W110" s="30"/>
      <c r="X110" s="132"/>
      <c r="Y110" s="143" t="s">
        <v>256</v>
      </c>
      <c r="Z110" s="19" t="s">
        <v>122</v>
      </c>
      <c r="AA110" s="35">
        <v>1</v>
      </c>
      <c r="AB110" s="35">
        <v>1</v>
      </c>
      <c r="AC110" s="35">
        <v>1</v>
      </c>
      <c r="AD110" s="35">
        <v>1</v>
      </c>
      <c r="AE110" s="35">
        <v>1</v>
      </c>
      <c r="AF110" s="35">
        <v>1</v>
      </c>
      <c r="AG110" s="35">
        <v>1</v>
      </c>
      <c r="AH110" s="35">
        <v>2020</v>
      </c>
    </row>
    <row r="111" spans="1:34" ht="5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83"/>
      <c r="P111" s="83"/>
      <c r="Q111" s="83"/>
      <c r="R111" s="83"/>
      <c r="S111" s="83"/>
      <c r="T111" s="83"/>
      <c r="U111" s="30"/>
      <c r="V111" s="30"/>
      <c r="W111" s="30"/>
      <c r="X111" s="132"/>
      <c r="Y111" s="143" t="s">
        <v>257</v>
      </c>
      <c r="Z111" s="19" t="s">
        <v>91</v>
      </c>
      <c r="AA111" s="34">
        <v>313618.5</v>
      </c>
      <c r="AB111" s="34">
        <v>282256.59999999998</v>
      </c>
      <c r="AC111" s="34">
        <f>(AB111-AA111)+AB111</f>
        <v>250894.69999999995</v>
      </c>
      <c r="AD111" s="34">
        <f t="shared" ref="AD111:AF113" si="8">(AC111-AB111)+AC111</f>
        <v>219532.79999999993</v>
      </c>
      <c r="AE111" s="34">
        <f t="shared" si="8"/>
        <v>188170.89999999991</v>
      </c>
      <c r="AF111" s="34">
        <f t="shared" si="8"/>
        <v>156808.99999999988</v>
      </c>
      <c r="AG111" s="34">
        <f>AF111</f>
        <v>156808.99999999988</v>
      </c>
      <c r="AH111" s="35">
        <v>2020</v>
      </c>
    </row>
    <row r="112" spans="1:34" ht="5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83"/>
      <c r="P112" s="83"/>
      <c r="Q112" s="83"/>
      <c r="R112" s="83"/>
      <c r="S112" s="83"/>
      <c r="T112" s="83"/>
      <c r="U112" s="30"/>
      <c r="V112" s="30"/>
      <c r="W112" s="30"/>
      <c r="X112" s="132"/>
      <c r="Y112" s="143" t="s">
        <v>258</v>
      </c>
      <c r="Z112" s="19" t="s">
        <v>0</v>
      </c>
      <c r="AA112" s="34">
        <v>750622.8</v>
      </c>
      <c r="AB112" s="34">
        <v>642017.80000000005</v>
      </c>
      <c r="AC112" s="34">
        <f>(AB112-AA112)+AB112</f>
        <v>533412.80000000005</v>
      </c>
      <c r="AD112" s="34">
        <f t="shared" si="8"/>
        <v>424807.80000000005</v>
      </c>
      <c r="AE112" s="34">
        <f t="shared" si="8"/>
        <v>316202.80000000005</v>
      </c>
      <c r="AF112" s="34">
        <f t="shared" si="8"/>
        <v>207597.80000000005</v>
      </c>
      <c r="AG112" s="34">
        <f>AF112</f>
        <v>207597.80000000005</v>
      </c>
      <c r="AH112" s="35">
        <v>2020</v>
      </c>
    </row>
    <row r="113" spans="1:34" ht="38.25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83"/>
      <c r="P113" s="83"/>
      <c r="Q113" s="83"/>
      <c r="R113" s="83"/>
      <c r="S113" s="83"/>
      <c r="T113" s="83"/>
      <c r="U113" s="30"/>
      <c r="V113" s="30"/>
      <c r="W113" s="30"/>
      <c r="X113" s="132"/>
      <c r="Y113" s="143" t="s">
        <v>259</v>
      </c>
      <c r="Z113" s="19" t="s">
        <v>33</v>
      </c>
      <c r="AA113" s="34">
        <v>10083407</v>
      </c>
      <c r="AB113" s="34">
        <v>8866607</v>
      </c>
      <c r="AC113" s="34">
        <f>(AB113-AA113)+AB113</f>
        <v>7649807</v>
      </c>
      <c r="AD113" s="34">
        <f t="shared" si="8"/>
        <v>6433007</v>
      </c>
      <c r="AE113" s="34">
        <f t="shared" si="8"/>
        <v>5216207</v>
      </c>
      <c r="AF113" s="34">
        <f t="shared" si="8"/>
        <v>3999407</v>
      </c>
      <c r="AG113" s="34">
        <f>AF113</f>
        <v>3999407</v>
      </c>
      <c r="AH113" s="35">
        <v>2020</v>
      </c>
    </row>
    <row r="114" spans="1:34" ht="76.5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83"/>
      <c r="P114" s="83"/>
      <c r="Q114" s="83"/>
      <c r="R114" s="83"/>
      <c r="S114" s="83"/>
      <c r="T114" s="83" t="s">
        <v>105</v>
      </c>
      <c r="U114" s="30"/>
      <c r="V114" s="30"/>
      <c r="W114" s="30"/>
      <c r="X114" s="132"/>
      <c r="Y114" s="143" t="s">
        <v>260</v>
      </c>
      <c r="Z114" s="19" t="s">
        <v>122</v>
      </c>
      <c r="AA114" s="35">
        <v>1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1</v>
      </c>
      <c r="AH114" s="35">
        <v>2015</v>
      </c>
    </row>
    <row r="115" spans="1:34" ht="38.25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83"/>
      <c r="P115" s="83"/>
      <c r="Q115" s="83"/>
      <c r="R115" s="83"/>
      <c r="S115" s="83"/>
      <c r="T115" s="83"/>
      <c r="U115" s="30"/>
      <c r="V115" s="30"/>
      <c r="W115" s="30"/>
      <c r="X115" s="132"/>
      <c r="Y115" s="143" t="s">
        <v>261</v>
      </c>
      <c r="Z115" s="19" t="s">
        <v>11</v>
      </c>
      <c r="AA115" s="35">
        <v>15</v>
      </c>
      <c r="AB115" s="35">
        <v>24</v>
      </c>
      <c r="AC115" s="35">
        <v>24</v>
      </c>
      <c r="AD115" s="35">
        <v>24</v>
      </c>
      <c r="AE115" s="35">
        <v>24</v>
      </c>
      <c r="AF115" s="35">
        <v>24</v>
      </c>
      <c r="AG115" s="35">
        <v>24</v>
      </c>
      <c r="AH115" s="35">
        <v>2016</v>
      </c>
    </row>
    <row r="116" spans="1:34" ht="216.75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83"/>
      <c r="P116" s="83"/>
      <c r="Q116" s="83"/>
      <c r="R116" s="83"/>
      <c r="S116" s="83"/>
      <c r="T116" s="83" t="s">
        <v>105</v>
      </c>
      <c r="U116" s="30"/>
      <c r="V116" s="30"/>
      <c r="W116" s="30"/>
      <c r="X116" s="132"/>
      <c r="Y116" s="143" t="s">
        <v>262</v>
      </c>
      <c r="Z116" s="19" t="s">
        <v>122</v>
      </c>
      <c r="AA116" s="35">
        <v>1</v>
      </c>
      <c r="AB116" s="35">
        <v>1</v>
      </c>
      <c r="AC116" s="35">
        <v>1</v>
      </c>
      <c r="AD116" s="35">
        <v>1</v>
      </c>
      <c r="AE116" s="35">
        <v>1</v>
      </c>
      <c r="AF116" s="35">
        <v>1</v>
      </c>
      <c r="AG116" s="35">
        <v>1</v>
      </c>
      <c r="AH116" s="35">
        <v>2020</v>
      </c>
    </row>
    <row r="117" spans="1:34" ht="5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83"/>
      <c r="P117" s="83"/>
      <c r="Q117" s="83"/>
      <c r="R117" s="83"/>
      <c r="S117" s="83"/>
      <c r="T117" s="83"/>
      <c r="U117" s="30"/>
      <c r="V117" s="30"/>
      <c r="W117" s="30"/>
      <c r="X117" s="132"/>
      <c r="Y117" s="143" t="s">
        <v>263</v>
      </c>
      <c r="Z117" s="19" t="s">
        <v>11</v>
      </c>
      <c r="AA117" s="35">
        <v>13</v>
      </c>
      <c r="AB117" s="35">
        <v>13</v>
      </c>
      <c r="AC117" s="35">
        <v>13</v>
      </c>
      <c r="AD117" s="35">
        <v>13</v>
      </c>
      <c r="AE117" s="35">
        <v>13</v>
      </c>
      <c r="AF117" s="35">
        <v>13</v>
      </c>
      <c r="AG117" s="35">
        <v>13</v>
      </c>
      <c r="AH117" s="35">
        <v>2020</v>
      </c>
    </row>
    <row r="118" spans="1:34" s="2" customFormat="1" ht="38.25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83"/>
      <c r="P118" s="83"/>
      <c r="Q118" s="83"/>
      <c r="R118" s="83"/>
      <c r="S118" s="83"/>
      <c r="T118" s="83"/>
      <c r="U118" s="30"/>
      <c r="V118" s="30"/>
      <c r="W118" s="30"/>
      <c r="X118" s="132"/>
      <c r="Y118" s="143" t="s">
        <v>264</v>
      </c>
      <c r="Z118" s="19" t="s">
        <v>122</v>
      </c>
      <c r="AA118" s="35">
        <v>1</v>
      </c>
      <c r="AB118" s="35">
        <v>1</v>
      </c>
      <c r="AC118" s="35">
        <v>0</v>
      </c>
      <c r="AD118" s="35">
        <v>0</v>
      </c>
      <c r="AE118" s="35">
        <v>0</v>
      </c>
      <c r="AF118" s="35">
        <v>0</v>
      </c>
      <c r="AG118" s="35">
        <v>1</v>
      </c>
      <c r="AH118" s="35">
        <v>2016</v>
      </c>
    </row>
    <row r="119" spans="1:34" s="2" customFormat="1" ht="38.25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83"/>
      <c r="P119" s="83"/>
      <c r="Q119" s="83"/>
      <c r="R119" s="83"/>
      <c r="S119" s="83"/>
      <c r="T119" s="83"/>
      <c r="U119" s="30"/>
      <c r="V119" s="30"/>
      <c r="W119" s="30"/>
      <c r="X119" s="132"/>
      <c r="Y119" s="143" t="s">
        <v>265</v>
      </c>
      <c r="Z119" s="19" t="s">
        <v>11</v>
      </c>
      <c r="AA119" s="35">
        <v>80</v>
      </c>
      <c r="AB119" s="35">
        <v>94</v>
      </c>
      <c r="AC119" s="35">
        <v>0</v>
      </c>
      <c r="AD119" s="35">
        <v>0</v>
      </c>
      <c r="AE119" s="35">
        <v>0</v>
      </c>
      <c r="AF119" s="35">
        <v>0</v>
      </c>
      <c r="AG119" s="35">
        <v>174</v>
      </c>
      <c r="AH119" s="35">
        <v>2016</v>
      </c>
    </row>
    <row r="120" spans="1:34" s="2" customFormat="1" ht="76.5" x14ac:dyDescent="0.25">
      <c r="A120" s="30" t="s">
        <v>48</v>
      </c>
      <c r="B120" s="30" t="s">
        <v>53</v>
      </c>
      <c r="C120" s="30" t="s">
        <v>52</v>
      </c>
      <c r="D120" s="30" t="s">
        <v>48</v>
      </c>
      <c r="E120" s="30" t="s">
        <v>54</v>
      </c>
      <c r="F120" s="30" t="s">
        <v>48</v>
      </c>
      <c r="G120" s="30" t="s">
        <v>51</v>
      </c>
      <c r="H120" s="30" t="s">
        <v>48</v>
      </c>
      <c r="I120" s="30" t="s">
        <v>49</v>
      </c>
      <c r="J120" s="30" t="s">
        <v>52</v>
      </c>
      <c r="K120" s="30" t="s">
        <v>48</v>
      </c>
      <c r="L120" s="30" t="s">
        <v>50</v>
      </c>
      <c r="M120" s="30" t="s">
        <v>48</v>
      </c>
      <c r="N120" s="30" t="s">
        <v>48</v>
      </c>
      <c r="O120" s="118"/>
      <c r="P120" s="118"/>
      <c r="Q120" s="118"/>
      <c r="R120" s="118"/>
      <c r="S120" s="118"/>
      <c r="T120" s="118"/>
      <c r="U120" s="30"/>
      <c r="V120" s="30"/>
      <c r="W120" s="30"/>
      <c r="X120" s="132"/>
      <c r="Y120" s="143" t="s">
        <v>266</v>
      </c>
      <c r="Z120" s="19" t="s">
        <v>12</v>
      </c>
      <c r="AA120" s="62">
        <v>1186</v>
      </c>
      <c r="AB120" s="62">
        <v>0</v>
      </c>
      <c r="AC120" s="62">
        <v>0</v>
      </c>
      <c r="AD120" s="62">
        <v>0</v>
      </c>
      <c r="AE120" s="62">
        <v>0</v>
      </c>
      <c r="AF120" s="62">
        <v>0</v>
      </c>
      <c r="AG120" s="62">
        <f t="shared" ref="AG120" si="9">AA120</f>
        <v>1186</v>
      </c>
      <c r="AH120" s="35">
        <v>2015</v>
      </c>
    </row>
    <row r="121" spans="1:34" s="2" customFormat="1" ht="76.5" x14ac:dyDescent="0.25">
      <c r="A121" s="30" t="s">
        <v>48</v>
      </c>
      <c r="B121" s="30" t="s">
        <v>53</v>
      </c>
      <c r="C121" s="30" t="s">
        <v>52</v>
      </c>
      <c r="D121" s="30" t="s">
        <v>48</v>
      </c>
      <c r="E121" s="30" t="s">
        <v>54</v>
      </c>
      <c r="F121" s="30" t="s">
        <v>48</v>
      </c>
      <c r="G121" s="30" t="s">
        <v>51</v>
      </c>
      <c r="H121" s="30" t="s">
        <v>48</v>
      </c>
      <c r="I121" s="30" t="s">
        <v>49</v>
      </c>
      <c r="J121" s="30" t="s">
        <v>52</v>
      </c>
      <c r="K121" s="30" t="s">
        <v>49</v>
      </c>
      <c r="L121" s="30" t="s">
        <v>53</v>
      </c>
      <c r="M121" s="30" t="s">
        <v>48</v>
      </c>
      <c r="N121" s="30" t="s">
        <v>49</v>
      </c>
      <c r="O121" s="118"/>
      <c r="P121" s="118"/>
      <c r="Q121" s="118"/>
      <c r="R121" s="118"/>
      <c r="S121" s="118"/>
      <c r="T121" s="118"/>
      <c r="U121" s="30"/>
      <c r="V121" s="30"/>
      <c r="W121" s="30"/>
      <c r="X121" s="132"/>
      <c r="Y121" s="143" t="s">
        <v>267</v>
      </c>
      <c r="Z121" s="19" t="s">
        <v>12</v>
      </c>
      <c r="AA121" s="62">
        <v>12167.6</v>
      </c>
      <c r="AB121" s="62">
        <v>0</v>
      </c>
      <c r="AC121" s="62">
        <v>0</v>
      </c>
      <c r="AD121" s="62">
        <v>0</v>
      </c>
      <c r="AE121" s="62">
        <v>0</v>
      </c>
      <c r="AF121" s="62">
        <v>0</v>
      </c>
      <c r="AG121" s="62">
        <f>AA121</f>
        <v>12167.6</v>
      </c>
      <c r="AH121" s="35">
        <v>2015</v>
      </c>
    </row>
    <row r="122" spans="1:34" s="2" customFormat="1" ht="76.5" x14ac:dyDescent="0.25">
      <c r="A122" s="30" t="s">
        <v>48</v>
      </c>
      <c r="B122" s="30" t="s">
        <v>53</v>
      </c>
      <c r="C122" s="30" t="s">
        <v>52</v>
      </c>
      <c r="D122" s="30" t="s">
        <v>48</v>
      </c>
      <c r="E122" s="30" t="s">
        <v>54</v>
      </c>
      <c r="F122" s="30" t="s">
        <v>48</v>
      </c>
      <c r="G122" s="30" t="s">
        <v>51</v>
      </c>
      <c r="H122" s="30" t="s">
        <v>48</v>
      </c>
      <c r="I122" s="30" t="s">
        <v>49</v>
      </c>
      <c r="J122" s="30" t="s">
        <v>52</v>
      </c>
      <c r="K122" s="30" t="s">
        <v>54</v>
      </c>
      <c r="L122" s="30" t="s">
        <v>48</v>
      </c>
      <c r="M122" s="30" t="s">
        <v>50</v>
      </c>
      <c r="N122" s="30" t="s">
        <v>52</v>
      </c>
      <c r="O122" s="118"/>
      <c r="P122" s="118"/>
      <c r="Q122" s="118"/>
      <c r="R122" s="118"/>
      <c r="S122" s="118"/>
      <c r="T122" s="118"/>
      <c r="U122" s="30"/>
      <c r="V122" s="30"/>
      <c r="W122" s="30"/>
      <c r="X122" s="132"/>
      <c r="Y122" s="143" t="s">
        <v>268</v>
      </c>
      <c r="Z122" s="19" t="s">
        <v>12</v>
      </c>
      <c r="AA122" s="62">
        <v>25419.8</v>
      </c>
      <c r="AB122" s="62">
        <v>0</v>
      </c>
      <c r="AC122" s="62">
        <v>0</v>
      </c>
      <c r="AD122" s="62">
        <v>0</v>
      </c>
      <c r="AE122" s="62">
        <v>0</v>
      </c>
      <c r="AF122" s="62">
        <v>0</v>
      </c>
      <c r="AG122" s="62">
        <f t="shared" ref="AG122" si="10">AA122</f>
        <v>25419.8</v>
      </c>
      <c r="AH122" s="35">
        <v>2015</v>
      </c>
    </row>
    <row r="123" spans="1:34" s="2" customFormat="1" ht="38.25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18"/>
      <c r="P123" s="118"/>
      <c r="Q123" s="118"/>
      <c r="R123" s="118"/>
      <c r="S123" s="118"/>
      <c r="T123" s="118"/>
      <c r="U123" s="30"/>
      <c r="V123" s="30"/>
      <c r="W123" s="30"/>
      <c r="X123" s="132"/>
      <c r="Y123" s="143" t="s">
        <v>269</v>
      </c>
      <c r="Z123" s="19" t="s">
        <v>158</v>
      </c>
      <c r="AA123" s="8">
        <v>1682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8">
        <f>AA123</f>
        <v>1682</v>
      </c>
      <c r="AH123" s="35">
        <v>2015</v>
      </c>
    </row>
    <row r="124" spans="1:34" ht="66.75" customHeight="1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9"/>
      <c r="P124" s="89"/>
      <c r="Q124" s="89"/>
      <c r="R124" s="89"/>
      <c r="S124" s="89" t="s">
        <v>106</v>
      </c>
      <c r="T124" s="89"/>
      <c r="U124" s="88"/>
      <c r="V124" s="88"/>
      <c r="W124" s="88"/>
      <c r="X124" s="131"/>
      <c r="Y124" s="145" t="s">
        <v>270</v>
      </c>
      <c r="Z124" s="135" t="s">
        <v>31</v>
      </c>
      <c r="AA124" s="100">
        <v>0</v>
      </c>
      <c r="AB124" s="100">
        <v>0</v>
      </c>
      <c r="AC124" s="100">
        <v>0</v>
      </c>
      <c r="AD124" s="100">
        <v>0</v>
      </c>
      <c r="AE124" s="100">
        <v>0</v>
      </c>
      <c r="AF124" s="100">
        <v>0</v>
      </c>
      <c r="AG124" s="100">
        <v>0</v>
      </c>
      <c r="AH124" s="91">
        <v>2020</v>
      </c>
    </row>
    <row r="125" spans="1:34" ht="120.7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83"/>
      <c r="P125" s="83"/>
      <c r="Q125" s="83"/>
      <c r="R125" s="83"/>
      <c r="S125" s="83"/>
      <c r="T125" s="83"/>
      <c r="U125" s="30"/>
      <c r="V125" s="30"/>
      <c r="W125" s="30"/>
      <c r="X125" s="132"/>
      <c r="Y125" s="143" t="s">
        <v>271</v>
      </c>
      <c r="Z125" s="19" t="s">
        <v>22</v>
      </c>
      <c r="AA125" s="35">
        <v>100</v>
      </c>
      <c r="AB125" s="35">
        <v>100</v>
      </c>
      <c r="AC125" s="35">
        <v>100</v>
      </c>
      <c r="AD125" s="35">
        <v>100</v>
      </c>
      <c r="AE125" s="35">
        <v>100</v>
      </c>
      <c r="AF125" s="35">
        <v>100</v>
      </c>
      <c r="AG125" s="35">
        <v>100</v>
      </c>
      <c r="AH125" s="35">
        <v>2015</v>
      </c>
    </row>
    <row r="126" spans="1:34" ht="122.25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83"/>
      <c r="P126" s="83"/>
      <c r="Q126" s="83"/>
      <c r="R126" s="83"/>
      <c r="S126" s="83"/>
      <c r="T126" s="83"/>
      <c r="U126" s="30"/>
      <c r="V126" s="30"/>
      <c r="W126" s="30"/>
      <c r="X126" s="132"/>
      <c r="Y126" s="143" t="s">
        <v>272</v>
      </c>
      <c r="Z126" s="19" t="s">
        <v>22</v>
      </c>
      <c r="AA126" s="35">
        <v>100</v>
      </c>
      <c r="AB126" s="35">
        <v>100</v>
      </c>
      <c r="AC126" s="35">
        <v>100</v>
      </c>
      <c r="AD126" s="35">
        <v>100</v>
      </c>
      <c r="AE126" s="35">
        <v>100</v>
      </c>
      <c r="AF126" s="35">
        <v>100</v>
      </c>
      <c r="AG126" s="35">
        <v>100</v>
      </c>
      <c r="AH126" s="35">
        <v>2015</v>
      </c>
    </row>
    <row r="127" spans="1:34" ht="108.7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83"/>
      <c r="P127" s="83"/>
      <c r="Q127" s="83"/>
      <c r="R127" s="83"/>
      <c r="S127" s="83"/>
      <c r="T127" s="83"/>
      <c r="U127" s="30"/>
      <c r="V127" s="30"/>
      <c r="W127" s="30"/>
      <c r="X127" s="132"/>
      <c r="Y127" s="143" t="s">
        <v>273</v>
      </c>
      <c r="Z127" s="19" t="s">
        <v>22</v>
      </c>
      <c r="AA127" s="35">
        <v>100</v>
      </c>
      <c r="AB127" s="35">
        <v>100</v>
      </c>
      <c r="AC127" s="35">
        <v>100</v>
      </c>
      <c r="AD127" s="35">
        <v>100</v>
      </c>
      <c r="AE127" s="35">
        <v>100</v>
      </c>
      <c r="AF127" s="35">
        <v>100</v>
      </c>
      <c r="AG127" s="35">
        <v>100</v>
      </c>
      <c r="AH127" s="35">
        <v>2015</v>
      </c>
    </row>
    <row r="128" spans="1:34" ht="127.5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83"/>
      <c r="P128" s="83"/>
      <c r="Q128" s="83"/>
      <c r="R128" s="83"/>
      <c r="S128" s="83"/>
      <c r="T128" s="83" t="s">
        <v>37</v>
      </c>
      <c r="U128" s="30"/>
      <c r="V128" s="30"/>
      <c r="W128" s="30"/>
      <c r="X128" s="132"/>
      <c r="Y128" s="143" t="s">
        <v>274</v>
      </c>
      <c r="Z128" s="19" t="s">
        <v>122</v>
      </c>
      <c r="AA128" s="35">
        <v>1</v>
      </c>
      <c r="AB128" s="35">
        <v>1</v>
      </c>
      <c r="AC128" s="35">
        <v>1</v>
      </c>
      <c r="AD128" s="35">
        <v>1</v>
      </c>
      <c r="AE128" s="35">
        <v>1</v>
      </c>
      <c r="AF128" s="35">
        <v>1</v>
      </c>
      <c r="AG128" s="35">
        <v>1</v>
      </c>
      <c r="AH128" s="35">
        <v>2020</v>
      </c>
    </row>
    <row r="129" spans="1:34" s="2" customFormat="1" ht="89.25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83"/>
      <c r="P129" s="83"/>
      <c r="Q129" s="83"/>
      <c r="R129" s="83"/>
      <c r="S129" s="83"/>
      <c r="T129" s="83"/>
      <c r="U129" s="30"/>
      <c r="V129" s="30"/>
      <c r="W129" s="30"/>
      <c r="X129" s="132"/>
      <c r="Y129" s="143" t="s">
        <v>275</v>
      </c>
      <c r="Z129" s="19" t="s">
        <v>22</v>
      </c>
      <c r="AA129" s="35">
        <v>100</v>
      </c>
      <c r="AB129" s="35">
        <v>100</v>
      </c>
      <c r="AC129" s="35">
        <v>100</v>
      </c>
      <c r="AD129" s="35">
        <v>100</v>
      </c>
      <c r="AE129" s="35">
        <v>100</v>
      </c>
      <c r="AF129" s="35">
        <v>100</v>
      </c>
      <c r="AG129" s="35">
        <v>100</v>
      </c>
      <c r="AH129" s="35">
        <v>2015</v>
      </c>
    </row>
    <row r="130" spans="1:34" ht="60" customHeight="1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83"/>
      <c r="P130" s="83"/>
      <c r="Q130" s="83"/>
      <c r="R130" s="83"/>
      <c r="S130" s="83"/>
      <c r="T130" s="83"/>
      <c r="U130" s="30"/>
      <c r="V130" s="30"/>
      <c r="W130" s="30"/>
      <c r="X130" s="132"/>
      <c r="Y130" s="143" t="s">
        <v>276</v>
      </c>
      <c r="Z130" s="19" t="s">
        <v>31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0</v>
      </c>
      <c r="AH130" s="35">
        <v>2020</v>
      </c>
    </row>
    <row r="131" spans="1:34" ht="76.5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83"/>
      <c r="P131" s="83"/>
      <c r="Q131" s="83"/>
      <c r="R131" s="83"/>
      <c r="S131" s="83"/>
      <c r="T131" s="83"/>
      <c r="U131" s="30"/>
      <c r="V131" s="30"/>
      <c r="W131" s="30"/>
      <c r="X131" s="132"/>
      <c r="Y131" s="143" t="s">
        <v>277</v>
      </c>
      <c r="Z131" s="19" t="s">
        <v>22</v>
      </c>
      <c r="AA131" s="35">
        <v>100</v>
      </c>
      <c r="AB131" s="35">
        <v>100</v>
      </c>
      <c r="AC131" s="35">
        <v>100</v>
      </c>
      <c r="AD131" s="35">
        <v>100</v>
      </c>
      <c r="AE131" s="35">
        <v>100</v>
      </c>
      <c r="AF131" s="35">
        <v>100</v>
      </c>
      <c r="AG131" s="35">
        <v>100</v>
      </c>
      <c r="AH131" s="35">
        <v>2015</v>
      </c>
    </row>
    <row r="132" spans="1:34" ht="5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83"/>
      <c r="P132" s="83"/>
      <c r="Q132" s="83"/>
      <c r="R132" s="83"/>
      <c r="S132" s="83"/>
      <c r="T132" s="83"/>
      <c r="U132" s="30"/>
      <c r="V132" s="30"/>
      <c r="W132" s="30"/>
      <c r="X132" s="132"/>
      <c r="Y132" s="143" t="s">
        <v>278</v>
      </c>
      <c r="Z132" s="19" t="s">
        <v>22</v>
      </c>
      <c r="AA132" s="35">
        <v>100</v>
      </c>
      <c r="AB132" s="35">
        <v>100</v>
      </c>
      <c r="AC132" s="35">
        <v>100</v>
      </c>
      <c r="AD132" s="35">
        <v>100</v>
      </c>
      <c r="AE132" s="35">
        <v>100</v>
      </c>
      <c r="AF132" s="35">
        <v>100</v>
      </c>
      <c r="AG132" s="35">
        <v>100</v>
      </c>
      <c r="AH132" s="35">
        <v>2015</v>
      </c>
    </row>
    <row r="133" spans="1:34" ht="38.25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83"/>
      <c r="P133" s="83"/>
      <c r="Q133" s="83"/>
      <c r="R133" s="83"/>
      <c r="S133" s="83"/>
      <c r="T133" s="83"/>
      <c r="U133" s="30"/>
      <c r="V133" s="30"/>
      <c r="W133" s="30"/>
      <c r="X133" s="132"/>
      <c r="Y133" s="143" t="s">
        <v>279</v>
      </c>
      <c r="Z133" s="19" t="s">
        <v>22</v>
      </c>
      <c r="AA133" s="35">
        <v>60</v>
      </c>
      <c r="AB133" s="35">
        <v>100</v>
      </c>
      <c r="AC133" s="35">
        <v>100</v>
      </c>
      <c r="AD133" s="35">
        <v>100</v>
      </c>
      <c r="AE133" s="35">
        <v>100</v>
      </c>
      <c r="AF133" s="35">
        <v>100</v>
      </c>
      <c r="AG133" s="35">
        <v>100</v>
      </c>
      <c r="AH133" s="35">
        <v>2016</v>
      </c>
    </row>
    <row r="134" spans="1:34" x14ac:dyDescent="0.25">
      <c r="AH134" s="111" t="s">
        <v>317</v>
      </c>
    </row>
    <row r="136" spans="1:34" ht="15.75" x14ac:dyDescent="0.25">
      <c r="Y136" s="23" t="s">
        <v>170</v>
      </c>
      <c r="Z136" s="36"/>
      <c r="AA136" s="57"/>
      <c r="AB136" s="57"/>
      <c r="AD136" s="58" t="s">
        <v>171</v>
      </c>
    </row>
    <row r="137" spans="1:34" ht="15.75" x14ac:dyDescent="0.25">
      <c r="U137" s="20"/>
      <c r="V137" s="20"/>
      <c r="W137" s="20"/>
      <c r="X137" s="20"/>
      <c r="Y137" s="23"/>
      <c r="Z137" s="36"/>
      <c r="AA137" s="57"/>
      <c r="AB137" s="57"/>
      <c r="AD137" s="58"/>
      <c r="AE137" s="20"/>
      <c r="AF137" s="20"/>
      <c r="AG137" s="20"/>
      <c r="AH137" s="20"/>
    </row>
    <row r="138" spans="1:34" ht="15.75" x14ac:dyDescent="0.25">
      <c r="U138" s="20"/>
      <c r="V138" s="20"/>
      <c r="W138" s="20"/>
      <c r="X138" s="20"/>
      <c r="Y138" s="23"/>
      <c r="Z138" s="36"/>
      <c r="AA138" s="57"/>
      <c r="AB138" s="57"/>
      <c r="AD138" s="58"/>
      <c r="AE138" s="20"/>
      <c r="AF138" s="20"/>
      <c r="AG138" s="20"/>
      <c r="AH138" s="20"/>
    </row>
    <row r="139" spans="1:34" ht="15.75" x14ac:dyDescent="0.25">
      <c r="U139" s="20"/>
      <c r="V139" s="20"/>
      <c r="W139" s="20"/>
      <c r="X139" s="20"/>
      <c r="Y139" s="23"/>
      <c r="Z139" s="36"/>
      <c r="AA139" s="57"/>
      <c r="AB139" s="57"/>
      <c r="AD139" s="58"/>
      <c r="AE139" s="20"/>
      <c r="AF139" s="20"/>
      <c r="AG139" s="20"/>
      <c r="AH139" s="20"/>
    </row>
    <row r="140" spans="1:34" ht="15.75" x14ac:dyDescent="0.25">
      <c r="U140" s="20"/>
      <c r="V140" s="20"/>
      <c r="W140" s="20"/>
      <c r="X140" s="20"/>
      <c r="Y140" s="23"/>
      <c r="Z140" s="36"/>
      <c r="AA140" s="57"/>
      <c r="AB140" s="57"/>
      <c r="AD140" s="58"/>
      <c r="AE140" s="20"/>
      <c r="AF140" s="20"/>
      <c r="AG140" s="20"/>
      <c r="AH140" s="20"/>
    </row>
    <row r="141" spans="1:34" ht="15.75" x14ac:dyDescent="0.25">
      <c r="U141" s="20"/>
      <c r="V141" s="20"/>
      <c r="W141" s="20"/>
      <c r="X141" s="20"/>
      <c r="Y141" s="23"/>
      <c r="Z141" s="36"/>
      <c r="AA141" s="57"/>
      <c r="AB141" s="57"/>
      <c r="AD141" s="58"/>
      <c r="AE141" s="20"/>
      <c r="AF141" s="20"/>
      <c r="AG141" s="20"/>
      <c r="AH141" s="20"/>
    </row>
    <row r="142" spans="1:34" ht="15.75" x14ac:dyDescent="0.25">
      <c r="U142" s="20"/>
      <c r="V142" s="20"/>
      <c r="W142" s="20"/>
      <c r="X142" s="20"/>
      <c r="Y142" s="23"/>
      <c r="Z142" s="36"/>
      <c r="AA142" s="57"/>
      <c r="AB142" s="57"/>
      <c r="AC142" s="57"/>
      <c r="AD142" s="57"/>
      <c r="AE142" s="20"/>
      <c r="AF142" s="20"/>
      <c r="AG142" s="20"/>
      <c r="AH142" s="20"/>
    </row>
    <row r="143" spans="1:34" ht="15.75" x14ac:dyDescent="0.25">
      <c r="U143" s="20"/>
      <c r="V143" s="20"/>
      <c r="W143" s="20"/>
      <c r="X143" s="20"/>
      <c r="Y143" s="23"/>
      <c r="Z143" s="36"/>
      <c r="AA143" s="57"/>
      <c r="AB143" s="57"/>
      <c r="AC143" s="57"/>
      <c r="AD143" s="57"/>
      <c r="AE143" s="20"/>
      <c r="AF143" s="20"/>
      <c r="AG143" s="20"/>
      <c r="AH143" s="20"/>
    </row>
  </sheetData>
  <mergeCells count="16">
    <mergeCell ref="AG24:AH24"/>
    <mergeCell ref="A9:AG9"/>
    <mergeCell ref="B10:AG10"/>
    <mergeCell ref="B11:AH11"/>
    <mergeCell ref="B12:AG12"/>
    <mergeCell ref="D13:Z13"/>
    <mergeCell ref="Y24:Y25"/>
    <mergeCell ref="Z24:Z25"/>
    <mergeCell ref="A16:P16"/>
    <mergeCell ref="A17:P17"/>
    <mergeCell ref="A24:X24"/>
    <mergeCell ref="AA24:AF24"/>
    <mergeCell ref="A25:C25"/>
    <mergeCell ref="D25:E25"/>
    <mergeCell ref="F25:G25"/>
    <mergeCell ref="H25:N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9" fitToHeight="0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42"/>
  <sheetViews>
    <sheetView view="pageBreakPreview" topLeftCell="X151" zoomScaleSheetLayoutView="100" workbookViewId="0">
      <selection activeCell="AB4" sqref="AB4"/>
    </sheetView>
  </sheetViews>
  <sheetFormatPr defaultRowHeight="15" x14ac:dyDescent="0.25"/>
  <cols>
    <col min="1" max="1" width="3.85546875" style="123" hidden="1" customWidth="1"/>
    <col min="2" max="2" width="4" style="123" hidden="1" customWidth="1"/>
    <col min="3" max="3" width="3" style="123" hidden="1" customWidth="1"/>
    <col min="4" max="4" width="3.5703125" style="123" hidden="1" customWidth="1"/>
    <col min="5" max="5" width="4" style="123" hidden="1" customWidth="1"/>
    <col min="6" max="6" width="4.5703125" style="123" hidden="1" customWidth="1"/>
    <col min="7" max="8" width="4.28515625" style="123" hidden="1" customWidth="1"/>
    <col min="9" max="9" width="3.5703125" style="123" hidden="1" customWidth="1"/>
    <col min="10" max="10" width="4.85546875" style="123" hidden="1" customWidth="1"/>
    <col min="11" max="11" width="4.5703125" style="123" hidden="1" customWidth="1"/>
    <col min="12" max="12" width="5.28515625" style="123" hidden="1" customWidth="1"/>
    <col min="13" max="13" width="5.140625" style="123" hidden="1" customWidth="1"/>
    <col min="14" max="14" width="5.28515625" style="123" hidden="1" customWidth="1"/>
    <col min="15" max="15" width="0" style="123" hidden="1" customWidth="1"/>
    <col min="16" max="16" width="9.7109375" style="123" hidden="1" customWidth="1"/>
    <col min="17" max="17" width="13" style="123" hidden="1" customWidth="1"/>
    <col min="18" max="18" width="16" style="123" hidden="1" customWidth="1"/>
    <col min="19" max="19" width="11.85546875" style="123" hidden="1" customWidth="1"/>
    <col min="20" max="20" width="14.140625" style="123" hidden="1" customWidth="1"/>
    <col min="21" max="21" width="11.140625" style="63" hidden="1" customWidth="1"/>
    <col min="22" max="22" width="12.140625" style="63" hidden="1" customWidth="1"/>
    <col min="23" max="23" width="12.5703125" style="63" hidden="1" customWidth="1"/>
    <col min="24" max="24" width="7.42578125" style="63" customWidth="1"/>
    <col min="25" max="25" width="45.85546875" style="64" customWidth="1"/>
    <col min="26" max="26" width="13.140625" style="123" customWidth="1"/>
    <col min="27" max="27" width="38" style="123" customWidth="1"/>
    <col min="28" max="28" width="24.28515625" style="123" customWidth="1"/>
    <col min="29" max="29" width="10.42578125" style="123" hidden="1" customWidth="1"/>
    <col min="30" max="30" width="9.28515625" style="10" hidden="1" customWidth="1"/>
    <col min="31" max="31" width="8.85546875" style="10" hidden="1" customWidth="1"/>
    <col min="32" max="32" width="10.28515625" style="10" hidden="1" customWidth="1"/>
    <col min="33" max="33" width="9.5703125" style="123" hidden="1" customWidth="1"/>
    <col min="34" max="34" width="0" style="123" hidden="1" customWidth="1"/>
    <col min="35" max="16384" width="9.140625" style="123"/>
  </cols>
  <sheetData>
    <row r="1" spans="1:34" ht="15.75" x14ac:dyDescent="0.25">
      <c r="AA1"/>
      <c r="AB1" s="140" t="s">
        <v>126</v>
      </c>
      <c r="AC1" s="126"/>
    </row>
    <row r="2" spans="1:34" ht="15.75" x14ac:dyDescent="0.25">
      <c r="AA2"/>
      <c r="AB2" s="140" t="s">
        <v>127</v>
      </c>
      <c r="AC2" s="126"/>
    </row>
    <row r="3" spans="1:34" ht="15.75" x14ac:dyDescent="0.25">
      <c r="AA3"/>
      <c r="AB3" s="140" t="s">
        <v>318</v>
      </c>
      <c r="AC3" s="126"/>
    </row>
    <row r="4" spans="1:34" x14ac:dyDescent="0.25">
      <c r="AA4"/>
      <c r="AB4"/>
    </row>
    <row r="5" spans="1:34" ht="18" customHeight="1" x14ac:dyDescent="0.25"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AB5" s="141" t="s">
        <v>310</v>
      </c>
      <c r="AC5" s="139"/>
      <c r="AD5" s="139"/>
      <c r="AE5" s="139"/>
      <c r="AF5" s="11"/>
    </row>
    <row r="6" spans="1:34" ht="18" customHeight="1" x14ac:dyDescent="0.25">
      <c r="B6" s="9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AA6"/>
      <c r="AB6" s="140" t="s">
        <v>4</v>
      </c>
      <c r="AC6" s="65"/>
      <c r="AD6" s="65"/>
      <c r="AE6" s="66"/>
      <c r="AF6" s="11"/>
    </row>
    <row r="7" spans="1:34" ht="18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AA7"/>
      <c r="AB7" s="140" t="s">
        <v>311</v>
      </c>
      <c r="AC7" s="66"/>
      <c r="AD7" s="66"/>
      <c r="AE7" s="66"/>
      <c r="AF7" s="11"/>
    </row>
    <row r="8" spans="1:34" ht="18" customHeight="1" x14ac:dyDescent="0.25">
      <c r="B8" s="9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AA8" s="10"/>
      <c r="AB8" s="11"/>
      <c r="AC8" s="11"/>
      <c r="AD8" s="11"/>
      <c r="AE8" s="11"/>
      <c r="AF8" s="11"/>
    </row>
    <row r="9" spans="1:34" ht="18" customHeight="1" x14ac:dyDescent="0.25"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AA9" s="10"/>
      <c r="AB9" s="11"/>
      <c r="AC9" s="11"/>
      <c r="AD9" s="11"/>
      <c r="AE9" s="11"/>
      <c r="AF9" s="11"/>
    </row>
    <row r="10" spans="1:34" s="68" customFormat="1" ht="18.75" x14ac:dyDescent="0.25">
      <c r="A10" s="163" t="s">
        <v>109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</row>
    <row r="11" spans="1:34" s="68" customFormat="1" ht="15.75" x14ac:dyDescent="0.25">
      <c r="A11" s="12"/>
      <c r="B11" s="150" t="s">
        <v>178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</row>
    <row r="12" spans="1:34" s="68" customFormat="1" ht="15.75" x14ac:dyDescent="0.25">
      <c r="A12" s="12"/>
      <c r="B12" s="150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</row>
    <row r="13" spans="1:34" s="68" customFormat="1" ht="15.75" x14ac:dyDescent="0.25">
      <c r="A13" s="1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14" t="s">
        <v>63</v>
      </c>
      <c r="Y13" s="69"/>
      <c r="Z13" s="123"/>
      <c r="AA13" s="123"/>
      <c r="AB13" s="123"/>
      <c r="AC13" s="123"/>
      <c r="AD13" s="123"/>
      <c r="AE13" s="123"/>
      <c r="AF13" s="123"/>
      <c r="AG13" s="123"/>
    </row>
    <row r="14" spans="1:34" s="68" customFormat="1" ht="15.75" x14ac:dyDescent="0.25">
      <c r="A14" s="1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14" t="s">
        <v>163</v>
      </c>
      <c r="Y14" s="69"/>
      <c r="Z14" s="123"/>
      <c r="AA14" s="123"/>
      <c r="AB14" s="123"/>
      <c r="AC14" s="123"/>
      <c r="AD14" s="123"/>
      <c r="AE14" s="123"/>
      <c r="AF14" s="123"/>
      <c r="AG14" s="123"/>
    </row>
    <row r="15" spans="1:34" s="68" customFormat="1" ht="15.75" x14ac:dyDescent="0.25">
      <c r="A15" s="12"/>
      <c r="B15" s="12"/>
      <c r="C15" s="12"/>
      <c r="D15" s="150" t="s">
        <v>58</v>
      </c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19"/>
      <c r="AB15" s="119"/>
      <c r="AC15" s="119"/>
      <c r="AD15" s="119"/>
      <c r="AE15" s="119"/>
      <c r="AF15" s="119"/>
    </row>
    <row r="16" spans="1:34" s="68" customFormat="1" ht="18.75" x14ac:dyDescent="0.25">
      <c r="A16" s="12"/>
      <c r="B16" s="12"/>
      <c r="C16" s="12"/>
      <c r="D16" s="12"/>
      <c r="E16" s="12"/>
      <c r="F16" s="12"/>
      <c r="G16" s="12"/>
      <c r="H16" s="12"/>
      <c r="I16" s="12"/>
      <c r="Y16" s="69"/>
      <c r="AA16" s="122"/>
      <c r="AB16" s="122"/>
      <c r="AC16" s="122"/>
      <c r="AD16" s="122"/>
      <c r="AE16" s="122"/>
      <c r="AF16" s="122"/>
    </row>
    <row r="17" spans="1:40" s="68" customFormat="1" ht="15.75" customHeight="1" x14ac:dyDescent="0.25">
      <c r="X17" s="115" t="s">
        <v>59</v>
      </c>
      <c r="Y17" s="69"/>
      <c r="Z17" s="13"/>
      <c r="AA17" s="13"/>
      <c r="AB17" s="13"/>
      <c r="AC17" s="13"/>
      <c r="AD17" s="13"/>
      <c r="AE17" s="13"/>
      <c r="AF17" s="13"/>
      <c r="AG17" s="14"/>
      <c r="AH17" s="15"/>
      <c r="AI17" s="15"/>
      <c r="AJ17" s="15"/>
      <c r="AK17" s="15"/>
      <c r="AL17" s="122"/>
      <c r="AM17" s="122"/>
      <c r="AN17" s="122"/>
    </row>
    <row r="18" spans="1:40" ht="15.75" customHeight="1" x14ac:dyDescent="0.25">
      <c r="X18" s="116" t="s">
        <v>60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</row>
    <row r="19" spans="1:40" ht="15.75" x14ac:dyDescent="0.25">
      <c r="Q19" s="16"/>
      <c r="R19" s="16"/>
      <c r="S19" s="16"/>
      <c r="T19" s="16"/>
      <c r="U19" s="16"/>
      <c r="V19" s="16"/>
      <c r="W19" s="16"/>
      <c r="X19" s="116" t="s">
        <v>62</v>
      </c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</row>
    <row r="20" spans="1:40" ht="15.75" x14ac:dyDescent="0.25">
      <c r="Q20" s="16"/>
      <c r="R20" s="16"/>
      <c r="S20" s="16"/>
      <c r="T20" s="16"/>
      <c r="U20" s="16"/>
      <c r="V20" s="16"/>
      <c r="W20" s="16"/>
      <c r="X20" s="116" t="s">
        <v>130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</row>
    <row r="21" spans="1:40" ht="15.75" x14ac:dyDescent="0.25">
      <c r="Q21" s="16"/>
      <c r="R21" s="16"/>
      <c r="S21" s="16"/>
      <c r="T21" s="16"/>
      <c r="U21" s="16"/>
      <c r="V21" s="16"/>
      <c r="W21" s="16"/>
      <c r="X21" s="116" t="s">
        <v>131</v>
      </c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</row>
    <row r="22" spans="1:40" ht="15.75" x14ac:dyDescent="0.25">
      <c r="Q22" s="16"/>
      <c r="R22" s="16"/>
      <c r="S22" s="16"/>
      <c r="T22" s="16"/>
      <c r="U22" s="16"/>
      <c r="V22" s="16"/>
      <c r="W22" s="16"/>
      <c r="X22" s="116" t="s">
        <v>132</v>
      </c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</row>
    <row r="23" spans="1:40" ht="15.75" x14ac:dyDescent="0.25">
      <c r="Q23" s="16"/>
      <c r="R23" s="16"/>
      <c r="S23" s="16"/>
      <c r="T23" s="16"/>
      <c r="U23" s="16"/>
      <c r="V23" s="16"/>
      <c r="W23" s="16"/>
      <c r="X23" s="116" t="s">
        <v>133</v>
      </c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</row>
    <row r="24" spans="1:40" ht="15.75" x14ac:dyDescent="0.25">
      <c r="Q24" s="16"/>
      <c r="R24" s="16"/>
      <c r="S24" s="16"/>
      <c r="T24" s="16"/>
      <c r="U24" s="16"/>
      <c r="V24" s="16"/>
      <c r="W24" s="16"/>
      <c r="X24" s="116" t="s">
        <v>134</v>
      </c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</row>
    <row r="25" spans="1:40" ht="15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7"/>
      <c r="Z25" s="16"/>
      <c r="AA25" s="16"/>
      <c r="AB25" s="119"/>
      <c r="AC25" s="119"/>
      <c r="AD25" s="119"/>
      <c r="AE25" s="119"/>
      <c r="AF25" s="119"/>
    </row>
    <row r="26" spans="1:40" ht="94.5" customHeight="1" x14ac:dyDescent="0.25">
      <c r="A26" s="157" t="s">
        <v>40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P26" s="120" t="s">
        <v>13</v>
      </c>
      <c r="Q26" s="155" t="s">
        <v>14</v>
      </c>
      <c r="R26" s="155"/>
      <c r="S26" s="155"/>
      <c r="T26" s="120" t="s">
        <v>16</v>
      </c>
      <c r="U26" s="70" t="s">
        <v>15</v>
      </c>
      <c r="V26" s="70" t="s">
        <v>17</v>
      </c>
      <c r="W26" s="70" t="s">
        <v>18</v>
      </c>
      <c r="X26" s="70" t="s">
        <v>64</v>
      </c>
      <c r="Y26" s="120" t="s">
        <v>19</v>
      </c>
      <c r="Z26" s="120" t="s">
        <v>20</v>
      </c>
      <c r="AA26" s="120" t="s">
        <v>65</v>
      </c>
      <c r="AB26" s="120" t="s">
        <v>66</v>
      </c>
      <c r="AC26" s="71"/>
      <c r="AD26" s="72"/>
      <c r="AE26" s="72"/>
      <c r="AF26" s="73"/>
      <c r="AG26" s="18" t="s">
        <v>41</v>
      </c>
      <c r="AH26" s="19"/>
    </row>
    <row r="27" spans="1:40" ht="12" customHeight="1" x14ac:dyDescent="0.25">
      <c r="A27" s="121">
        <v>1</v>
      </c>
      <c r="B27" s="121">
        <v>2</v>
      </c>
      <c r="C27" s="121">
        <v>3</v>
      </c>
      <c r="D27" s="121">
        <v>4</v>
      </c>
      <c r="E27" s="121">
        <v>5</v>
      </c>
      <c r="F27" s="121">
        <v>6</v>
      </c>
      <c r="G27" s="121">
        <v>7</v>
      </c>
      <c r="H27" s="121">
        <v>8</v>
      </c>
      <c r="I27" s="121">
        <v>9</v>
      </c>
      <c r="J27" s="121">
        <v>10</v>
      </c>
      <c r="K27" s="121">
        <v>11</v>
      </c>
      <c r="L27" s="121">
        <v>12</v>
      </c>
      <c r="M27" s="121">
        <v>13</v>
      </c>
      <c r="N27" s="121">
        <v>14</v>
      </c>
      <c r="O27" s="121"/>
      <c r="P27" s="121">
        <v>1</v>
      </c>
      <c r="Q27" s="121">
        <v>2</v>
      </c>
      <c r="R27" s="121">
        <v>3</v>
      </c>
      <c r="S27" s="121">
        <v>4</v>
      </c>
      <c r="T27" s="121">
        <v>5</v>
      </c>
      <c r="U27" s="30">
        <v>6</v>
      </c>
      <c r="V27" s="30">
        <v>7</v>
      </c>
      <c r="W27" s="30">
        <v>8</v>
      </c>
      <c r="X27" s="30" t="s">
        <v>50</v>
      </c>
      <c r="Y27" s="138">
        <v>2</v>
      </c>
      <c r="Z27" s="121">
        <v>3</v>
      </c>
      <c r="AA27" s="121">
        <v>4</v>
      </c>
      <c r="AB27" s="121">
        <v>5</v>
      </c>
      <c r="AC27" s="19">
        <v>6</v>
      </c>
      <c r="AD27" s="121">
        <v>7</v>
      </c>
      <c r="AE27" s="121">
        <v>8</v>
      </c>
      <c r="AF27" s="121">
        <v>9</v>
      </c>
      <c r="AG27" s="121">
        <v>10</v>
      </c>
      <c r="AH27" s="121">
        <v>11</v>
      </c>
    </row>
    <row r="28" spans="1:40" ht="25.5" x14ac:dyDescent="0.25">
      <c r="A28" s="30"/>
      <c r="B28" s="30"/>
      <c r="C28" s="30"/>
      <c r="D28" s="30"/>
      <c r="E28" s="30"/>
      <c r="F28" s="30"/>
      <c r="G28" s="30"/>
      <c r="H28" s="30" t="s">
        <v>48</v>
      </c>
      <c r="I28" s="30" t="s">
        <v>49</v>
      </c>
      <c r="J28" s="30"/>
      <c r="K28" s="30"/>
      <c r="L28" s="30"/>
      <c r="M28" s="30"/>
      <c r="N28" s="30"/>
      <c r="O28" s="121"/>
      <c r="P28" s="32"/>
      <c r="Q28" s="32" t="s">
        <v>35</v>
      </c>
      <c r="R28" s="32"/>
      <c r="S28" s="32"/>
      <c r="T28" s="32"/>
      <c r="U28" s="31"/>
      <c r="V28" s="31"/>
      <c r="W28" s="31"/>
      <c r="X28" s="129"/>
      <c r="Y28" s="142" t="s">
        <v>280</v>
      </c>
      <c r="Z28" s="133" t="s">
        <v>67</v>
      </c>
      <c r="AA28" s="105" t="s">
        <v>67</v>
      </c>
      <c r="AB28" s="105" t="s">
        <v>67</v>
      </c>
      <c r="AC28" s="38" t="e">
        <f>AC36+#REF!</f>
        <v>#REF!</v>
      </c>
      <c r="AD28" s="8" t="e">
        <f>AD36+#REF!</f>
        <v>#REF!</v>
      </c>
      <c r="AE28" s="8" t="e">
        <f>AE36+#REF!</f>
        <v>#REF!</v>
      </c>
      <c r="AF28" s="8" t="e">
        <f>AF36+#REF!</f>
        <v>#REF!</v>
      </c>
      <c r="AG28" s="8" t="e">
        <f>AG36+#REF!</f>
        <v>#REF!</v>
      </c>
      <c r="AH28" s="121">
        <v>2019</v>
      </c>
    </row>
    <row r="29" spans="1:40" ht="72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121"/>
      <c r="P29" s="32"/>
      <c r="Q29" s="32"/>
      <c r="R29" s="32"/>
      <c r="S29" s="32"/>
      <c r="T29" s="32"/>
      <c r="U29" s="31"/>
      <c r="V29" s="31"/>
      <c r="W29" s="31"/>
      <c r="X29" s="127"/>
      <c r="Y29" s="143" t="s">
        <v>281</v>
      </c>
      <c r="Z29" s="19" t="s">
        <v>67</v>
      </c>
      <c r="AA29" s="62" t="s">
        <v>67</v>
      </c>
      <c r="AB29" s="62" t="s">
        <v>67</v>
      </c>
      <c r="AC29" s="75"/>
      <c r="AD29" s="62"/>
      <c r="AE29" s="62"/>
      <c r="AF29" s="62"/>
      <c r="AG29" s="62"/>
      <c r="AH29" s="121"/>
    </row>
    <row r="30" spans="1:40" ht="114.7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121"/>
      <c r="P30" s="32"/>
      <c r="Q30" s="32"/>
      <c r="R30" s="32"/>
      <c r="S30" s="32"/>
      <c r="T30" s="32"/>
      <c r="U30" s="31"/>
      <c r="V30" s="31"/>
      <c r="W30" s="31"/>
      <c r="X30" s="137"/>
      <c r="Y30" s="143" t="s">
        <v>172</v>
      </c>
      <c r="Z30" s="19" t="s">
        <v>22</v>
      </c>
      <c r="AA30" s="62" t="s">
        <v>164</v>
      </c>
      <c r="AB30" s="62" t="s">
        <v>68</v>
      </c>
      <c r="AC30" s="75">
        <v>5</v>
      </c>
      <c r="AD30" s="62">
        <v>5</v>
      </c>
      <c r="AE30" s="62">
        <v>5</v>
      </c>
      <c r="AF30" s="62">
        <v>5</v>
      </c>
      <c r="AG30" s="62"/>
      <c r="AH30" s="121"/>
    </row>
    <row r="31" spans="1:40" ht="114.75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121"/>
      <c r="P31" s="32"/>
      <c r="Q31" s="32"/>
      <c r="R31" s="32"/>
      <c r="S31" s="32"/>
      <c r="T31" s="32"/>
      <c r="U31" s="31"/>
      <c r="V31" s="31"/>
      <c r="W31" s="31"/>
      <c r="X31" s="127"/>
      <c r="Y31" s="143" t="s">
        <v>173</v>
      </c>
      <c r="Z31" s="19" t="s">
        <v>22</v>
      </c>
      <c r="AA31" s="62" t="s">
        <v>165</v>
      </c>
      <c r="AB31" s="62" t="s">
        <v>68</v>
      </c>
      <c r="AC31" s="75"/>
      <c r="AD31" s="62"/>
      <c r="AE31" s="62"/>
      <c r="AF31" s="62"/>
      <c r="AG31" s="62"/>
      <c r="AH31" s="121"/>
    </row>
    <row r="32" spans="1:40" ht="114.75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121"/>
      <c r="P32" s="32"/>
      <c r="Q32" s="32"/>
      <c r="R32" s="32"/>
      <c r="S32" s="32"/>
      <c r="T32" s="32"/>
      <c r="U32" s="31"/>
      <c r="V32" s="31"/>
      <c r="W32" s="31"/>
      <c r="X32" s="127"/>
      <c r="Y32" s="143" t="s">
        <v>174</v>
      </c>
      <c r="Z32" s="19" t="s">
        <v>22</v>
      </c>
      <c r="AA32" s="62" t="s">
        <v>166</v>
      </c>
      <c r="AB32" s="62" t="s">
        <v>68</v>
      </c>
      <c r="AC32" s="75"/>
      <c r="AD32" s="62"/>
      <c r="AE32" s="62"/>
      <c r="AF32" s="62"/>
      <c r="AG32" s="62"/>
      <c r="AH32" s="121"/>
    </row>
    <row r="33" spans="1:34" ht="114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121"/>
      <c r="P33" s="32"/>
      <c r="Q33" s="32"/>
      <c r="R33" s="32"/>
      <c r="S33" s="32"/>
      <c r="T33" s="32"/>
      <c r="U33" s="31"/>
      <c r="V33" s="31"/>
      <c r="W33" s="31"/>
      <c r="X33" s="127"/>
      <c r="Y33" s="143" t="s">
        <v>175</v>
      </c>
      <c r="Z33" s="19" t="s">
        <v>22</v>
      </c>
      <c r="AA33" s="62" t="s">
        <v>167</v>
      </c>
      <c r="AB33" s="62" t="s">
        <v>68</v>
      </c>
      <c r="AC33" s="75"/>
      <c r="AD33" s="62"/>
      <c r="AE33" s="62"/>
      <c r="AF33" s="62"/>
      <c r="AG33" s="62"/>
      <c r="AH33" s="121"/>
    </row>
    <row r="34" spans="1:34" ht="93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121"/>
      <c r="P34" s="32"/>
      <c r="Q34" s="32"/>
      <c r="R34" s="32"/>
      <c r="S34" s="32"/>
      <c r="T34" s="32"/>
      <c r="U34" s="31"/>
      <c r="V34" s="31"/>
      <c r="W34" s="31"/>
      <c r="X34" s="127"/>
      <c r="Y34" s="143" t="s">
        <v>176</v>
      </c>
      <c r="Z34" s="19" t="s">
        <v>22</v>
      </c>
      <c r="AA34" s="62" t="s">
        <v>136</v>
      </c>
      <c r="AB34" s="62" t="s">
        <v>68</v>
      </c>
      <c r="AC34" s="75"/>
      <c r="AD34" s="62"/>
      <c r="AE34" s="62"/>
      <c r="AF34" s="62"/>
      <c r="AG34" s="62"/>
      <c r="AH34" s="121"/>
    </row>
    <row r="35" spans="1:34" ht="96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121"/>
      <c r="P35" s="32"/>
      <c r="Q35" s="32"/>
      <c r="R35" s="32"/>
      <c r="S35" s="32"/>
      <c r="T35" s="32"/>
      <c r="U35" s="31"/>
      <c r="V35" s="31"/>
      <c r="W35" s="31"/>
      <c r="X35" s="127"/>
      <c r="Y35" s="143" t="s">
        <v>177</v>
      </c>
      <c r="Z35" s="19" t="s">
        <v>22</v>
      </c>
      <c r="AA35" s="62" t="s">
        <v>135</v>
      </c>
      <c r="AB35" s="62" t="s">
        <v>10</v>
      </c>
      <c r="AC35" s="75"/>
      <c r="AD35" s="62"/>
      <c r="AE35" s="62"/>
      <c r="AF35" s="62"/>
      <c r="AG35" s="62"/>
      <c r="AH35" s="121"/>
    </row>
    <row r="36" spans="1:34" ht="57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 t="s">
        <v>50</v>
      </c>
      <c r="K36" s="30"/>
      <c r="L36" s="30"/>
      <c r="M36" s="30"/>
      <c r="N36" s="30"/>
      <c r="O36" s="121"/>
      <c r="P36" s="121"/>
      <c r="Q36" s="121"/>
      <c r="R36" s="121" t="s">
        <v>92</v>
      </c>
      <c r="S36" s="121"/>
      <c r="T36" s="121"/>
      <c r="U36" s="30"/>
      <c r="V36" s="30"/>
      <c r="W36" s="30"/>
      <c r="X36" s="130" t="s">
        <v>50</v>
      </c>
      <c r="Y36" s="144" t="s">
        <v>186</v>
      </c>
      <c r="Z36" s="134" t="s">
        <v>67</v>
      </c>
      <c r="AA36" s="104" t="s">
        <v>67</v>
      </c>
      <c r="AB36" s="104" t="s">
        <v>67</v>
      </c>
      <c r="AC36" s="38" t="e">
        <f>SUM(AC42,AC48,#REF!,AC50,AC63,AC69)</f>
        <v>#REF!</v>
      </c>
      <c r="AD36" s="8" t="e">
        <f>SUM(AD42,AD48,#REF!,AD50,AD63,AD69)</f>
        <v>#REF!</v>
      </c>
      <c r="AE36" s="8" t="e">
        <f>SUM(AE42,AE48,#REF!,AE50,AE63,AE69)</f>
        <v>#REF!</v>
      </c>
      <c r="AF36" s="8" t="e">
        <f>SUM(AF42,AF48,#REF!,AF50,AF63,AF69)</f>
        <v>#REF!</v>
      </c>
      <c r="AG36" s="8" t="e">
        <f>SUM(AA36:AF36)</f>
        <v>#REF!</v>
      </c>
      <c r="AH36" s="121">
        <v>2019</v>
      </c>
    </row>
    <row r="37" spans="1:34" ht="25.5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 t="s">
        <v>48</v>
      </c>
      <c r="L37" s="30" t="s">
        <v>50</v>
      </c>
      <c r="M37" s="30" t="s">
        <v>48</v>
      </c>
      <c r="N37" s="30" t="s">
        <v>48</v>
      </c>
      <c r="O37" s="121"/>
      <c r="P37" s="121"/>
      <c r="Q37" s="121"/>
      <c r="R37" s="121"/>
      <c r="S37" s="121" t="s">
        <v>93</v>
      </c>
      <c r="T37" s="121"/>
      <c r="U37" s="30"/>
      <c r="V37" s="30"/>
      <c r="W37" s="30"/>
      <c r="X37" s="131" t="s">
        <v>69</v>
      </c>
      <c r="Y37" s="145" t="s">
        <v>282</v>
      </c>
      <c r="Z37" s="135" t="s">
        <v>67</v>
      </c>
      <c r="AA37" s="103" t="s">
        <v>67</v>
      </c>
      <c r="AB37" s="103" t="s">
        <v>67</v>
      </c>
      <c r="AC37" s="38"/>
      <c r="AD37" s="8"/>
      <c r="AE37" s="8"/>
      <c r="AF37" s="8"/>
      <c r="AG37" s="8"/>
      <c r="AH37" s="121"/>
    </row>
    <row r="38" spans="1:34" ht="114.75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121"/>
      <c r="P38" s="32"/>
      <c r="Q38" s="32"/>
      <c r="R38" s="32"/>
      <c r="S38" s="32"/>
      <c r="T38" s="32"/>
      <c r="U38" s="31"/>
      <c r="V38" s="31"/>
      <c r="W38" s="31"/>
      <c r="X38" s="137"/>
      <c r="Y38" s="143" t="s">
        <v>172</v>
      </c>
      <c r="Z38" s="19" t="s">
        <v>22</v>
      </c>
      <c r="AA38" s="62" t="s">
        <v>164</v>
      </c>
      <c r="AB38" s="62" t="s">
        <v>68</v>
      </c>
      <c r="AC38" s="75">
        <v>0.2</v>
      </c>
      <c r="AD38" s="62">
        <v>0.2</v>
      </c>
      <c r="AE38" s="62">
        <v>0.2</v>
      </c>
      <c r="AF38" s="62">
        <v>0.2</v>
      </c>
      <c r="AG38" s="62"/>
      <c r="AH38" s="121"/>
    </row>
    <row r="39" spans="1:34" ht="114.75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121"/>
      <c r="P39" s="32"/>
      <c r="Q39" s="32"/>
      <c r="R39" s="32"/>
      <c r="S39" s="32"/>
      <c r="T39" s="32"/>
      <c r="U39" s="31"/>
      <c r="V39" s="31"/>
      <c r="W39" s="31"/>
      <c r="X39" s="127"/>
      <c r="Y39" s="143" t="s">
        <v>173</v>
      </c>
      <c r="Z39" s="19" t="s">
        <v>22</v>
      </c>
      <c r="AA39" s="62" t="s">
        <v>165</v>
      </c>
      <c r="AB39" s="62" t="s">
        <v>68</v>
      </c>
      <c r="AC39" s="75"/>
      <c r="AD39" s="62"/>
      <c r="AE39" s="62"/>
      <c r="AF39" s="62"/>
      <c r="AG39" s="62"/>
      <c r="AH39" s="121"/>
    </row>
    <row r="40" spans="1:34" ht="114.75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21"/>
      <c r="P40" s="32"/>
      <c r="Q40" s="32"/>
      <c r="R40" s="32"/>
      <c r="S40" s="32"/>
      <c r="T40" s="32"/>
      <c r="U40" s="31"/>
      <c r="V40" s="31"/>
      <c r="W40" s="31"/>
      <c r="X40" s="127"/>
      <c r="Y40" s="143" t="s">
        <v>174</v>
      </c>
      <c r="Z40" s="19" t="s">
        <v>22</v>
      </c>
      <c r="AA40" s="62" t="s">
        <v>166</v>
      </c>
      <c r="AB40" s="62" t="s">
        <v>68</v>
      </c>
      <c r="AC40" s="75"/>
      <c r="AD40" s="62"/>
      <c r="AE40" s="62"/>
      <c r="AF40" s="62"/>
      <c r="AG40" s="62"/>
      <c r="AH40" s="121"/>
    </row>
    <row r="41" spans="1:34" ht="114.7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121"/>
      <c r="P41" s="32"/>
      <c r="Q41" s="32"/>
      <c r="R41" s="32"/>
      <c r="S41" s="32"/>
      <c r="T41" s="32"/>
      <c r="U41" s="31"/>
      <c r="V41" s="31"/>
      <c r="W41" s="31"/>
      <c r="X41" s="127"/>
      <c r="Y41" s="143" t="s">
        <v>175</v>
      </c>
      <c r="Z41" s="19" t="s">
        <v>22</v>
      </c>
      <c r="AA41" s="62" t="s">
        <v>167</v>
      </c>
      <c r="AB41" s="62" t="s">
        <v>68</v>
      </c>
      <c r="AC41" s="75"/>
      <c r="AD41" s="62"/>
      <c r="AE41" s="62"/>
      <c r="AF41" s="62"/>
      <c r="AG41" s="62"/>
      <c r="AH41" s="121"/>
    </row>
    <row r="42" spans="1:34" ht="5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121"/>
      <c r="P42" s="121"/>
      <c r="Q42" s="121"/>
      <c r="R42" s="121"/>
      <c r="S42" s="121"/>
      <c r="T42" s="121" t="s">
        <v>94</v>
      </c>
      <c r="U42" s="30"/>
      <c r="V42" s="30"/>
      <c r="W42" s="30"/>
      <c r="X42" s="132" t="s">
        <v>70</v>
      </c>
      <c r="Y42" s="143" t="s">
        <v>188</v>
      </c>
      <c r="Z42" s="19" t="s">
        <v>67</v>
      </c>
      <c r="AA42" s="8" t="s">
        <v>67</v>
      </c>
      <c r="AB42" s="8" t="s">
        <v>67</v>
      </c>
      <c r="AC42" s="38">
        <v>4852.2</v>
      </c>
      <c r="AD42" s="8">
        <f>AC42*1.053</f>
        <v>5109.3665999999994</v>
      </c>
      <c r="AE42" s="8">
        <f>AD42*1.051</f>
        <v>5369.9442965999988</v>
      </c>
      <c r="AF42" s="8">
        <f>AE42*1.049</f>
        <v>5633.0715671333983</v>
      </c>
      <c r="AG42" s="8">
        <f>SUM(AA42:AF42)</f>
        <v>20964.582463733394</v>
      </c>
      <c r="AH42" s="121">
        <v>2019</v>
      </c>
    </row>
    <row r="43" spans="1:34" ht="25.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121"/>
      <c r="P43" s="121"/>
      <c r="Q43" s="121"/>
      <c r="R43" s="121"/>
      <c r="S43" s="121"/>
      <c r="T43" s="121"/>
      <c r="U43" s="30"/>
      <c r="V43" s="30"/>
      <c r="W43" s="30"/>
      <c r="X43" s="132"/>
      <c r="Y43" s="143" t="s">
        <v>189</v>
      </c>
      <c r="Z43" s="19" t="s">
        <v>86</v>
      </c>
      <c r="AA43" s="62" t="s">
        <v>107</v>
      </c>
      <c r="AB43" s="62" t="s">
        <v>108</v>
      </c>
      <c r="AC43" s="75">
        <v>1</v>
      </c>
      <c r="AD43" s="76">
        <v>1.5</v>
      </c>
      <c r="AE43" s="76">
        <v>1.7</v>
      </c>
      <c r="AF43" s="76">
        <v>2</v>
      </c>
      <c r="AG43" s="8"/>
      <c r="AH43" s="121"/>
    </row>
    <row r="44" spans="1:34" ht="25.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121"/>
      <c r="P44" s="121"/>
      <c r="Q44" s="121"/>
      <c r="R44" s="121"/>
      <c r="S44" s="121"/>
      <c r="T44" s="121"/>
      <c r="U44" s="30"/>
      <c r="V44" s="30"/>
      <c r="W44" s="30"/>
      <c r="X44" s="132"/>
      <c r="Y44" s="143" t="s">
        <v>190</v>
      </c>
      <c r="Z44" s="19" t="s">
        <v>11</v>
      </c>
      <c r="AA44" s="62" t="s">
        <v>107</v>
      </c>
      <c r="AB44" s="62" t="s">
        <v>108</v>
      </c>
      <c r="AC44" s="38">
        <v>2</v>
      </c>
      <c r="AD44" s="8">
        <v>3</v>
      </c>
      <c r="AE44" s="8">
        <v>3</v>
      </c>
      <c r="AF44" s="8">
        <v>4</v>
      </c>
      <c r="AG44" s="8"/>
      <c r="AH44" s="121"/>
    </row>
    <row r="45" spans="1:34" ht="25.5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121"/>
      <c r="P45" s="121"/>
      <c r="Q45" s="121"/>
      <c r="R45" s="121"/>
      <c r="S45" s="121"/>
      <c r="T45" s="121"/>
      <c r="U45" s="30"/>
      <c r="V45" s="30"/>
      <c r="W45" s="30"/>
      <c r="X45" s="132"/>
      <c r="Y45" s="143" t="s">
        <v>191</v>
      </c>
      <c r="Z45" s="19" t="s">
        <v>86</v>
      </c>
      <c r="AA45" s="62" t="s">
        <v>107</v>
      </c>
      <c r="AB45" s="62" t="s">
        <v>108</v>
      </c>
      <c r="AC45" s="77">
        <v>0.06</v>
      </c>
      <c r="AD45" s="76">
        <v>0.09</v>
      </c>
      <c r="AE45" s="76">
        <v>0.12</v>
      </c>
      <c r="AF45" s="76">
        <v>0.16</v>
      </c>
      <c r="AG45" s="8"/>
      <c r="AH45" s="121"/>
    </row>
    <row r="46" spans="1:34" ht="25.5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121"/>
      <c r="P46" s="121"/>
      <c r="Q46" s="121"/>
      <c r="R46" s="121"/>
      <c r="S46" s="121"/>
      <c r="T46" s="121"/>
      <c r="U46" s="30"/>
      <c r="V46" s="30"/>
      <c r="W46" s="30"/>
      <c r="X46" s="132"/>
      <c r="Y46" s="143" t="s">
        <v>192</v>
      </c>
      <c r="Z46" s="19" t="s">
        <v>86</v>
      </c>
      <c r="AA46" s="62" t="s">
        <v>107</v>
      </c>
      <c r="AB46" s="62" t="s">
        <v>108</v>
      </c>
      <c r="AC46" s="77"/>
      <c r="AD46" s="76"/>
      <c r="AE46" s="76"/>
      <c r="AF46" s="76"/>
      <c r="AG46" s="8"/>
      <c r="AH46" s="121"/>
    </row>
    <row r="47" spans="1:34" ht="38.25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121"/>
      <c r="P47" s="121"/>
      <c r="Q47" s="121"/>
      <c r="R47" s="121"/>
      <c r="S47" s="121"/>
      <c r="T47" s="121"/>
      <c r="U47" s="30"/>
      <c r="V47" s="30"/>
      <c r="W47" s="30"/>
      <c r="X47" s="132"/>
      <c r="Y47" s="143" t="s">
        <v>283</v>
      </c>
      <c r="Z47" s="19" t="s">
        <v>86</v>
      </c>
      <c r="AA47" s="62" t="s">
        <v>107</v>
      </c>
      <c r="AB47" s="62" t="s">
        <v>108</v>
      </c>
      <c r="AC47" s="77"/>
      <c r="AD47" s="76"/>
      <c r="AE47" s="76"/>
      <c r="AF47" s="76"/>
      <c r="AG47" s="8"/>
      <c r="AH47" s="121"/>
    </row>
    <row r="48" spans="1:34" ht="25.5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121"/>
      <c r="P48" s="121"/>
      <c r="Q48" s="121"/>
      <c r="R48" s="121"/>
      <c r="S48" s="121"/>
      <c r="T48" s="121" t="s">
        <v>95</v>
      </c>
      <c r="U48" s="30"/>
      <c r="V48" s="30"/>
      <c r="W48" s="30"/>
      <c r="X48" s="132" t="s">
        <v>71</v>
      </c>
      <c r="Y48" s="143" t="s">
        <v>194</v>
      </c>
      <c r="Z48" s="19" t="s">
        <v>67</v>
      </c>
      <c r="AA48" s="8" t="s">
        <v>67</v>
      </c>
      <c r="AB48" s="8" t="s">
        <v>67</v>
      </c>
      <c r="AC48" s="38">
        <v>242</v>
      </c>
      <c r="AD48" s="8">
        <f>AC48*1.053</f>
        <v>254.82599999999999</v>
      </c>
      <c r="AE48" s="8">
        <f>AD48*1.051</f>
        <v>267.82212599999997</v>
      </c>
      <c r="AF48" s="8">
        <f>AE48*1.049</f>
        <v>280.94541017399996</v>
      </c>
      <c r="AG48" s="8">
        <f>SUM(AA48:AF48)</f>
        <v>1045.5935361740001</v>
      </c>
      <c r="AH48" s="121">
        <v>2019</v>
      </c>
    </row>
    <row r="49" spans="1:34" ht="93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121"/>
      <c r="P49" s="121"/>
      <c r="Q49" s="121"/>
      <c r="R49" s="121"/>
      <c r="S49" s="121"/>
      <c r="T49" s="121"/>
      <c r="U49" s="30"/>
      <c r="V49" s="30"/>
      <c r="W49" s="30"/>
      <c r="X49" s="132"/>
      <c r="Y49" s="143" t="s">
        <v>195</v>
      </c>
      <c r="Z49" s="19" t="s">
        <v>22</v>
      </c>
      <c r="AA49" s="62" t="s">
        <v>137</v>
      </c>
      <c r="AB49" s="62" t="s">
        <v>68</v>
      </c>
      <c r="AC49" s="38">
        <v>100</v>
      </c>
      <c r="AD49" s="8">
        <v>100</v>
      </c>
      <c r="AE49" s="8">
        <v>100</v>
      </c>
      <c r="AF49" s="8">
        <v>100</v>
      </c>
      <c r="AG49" s="8"/>
      <c r="AH49" s="121"/>
    </row>
    <row r="50" spans="1:34" ht="67.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121"/>
      <c r="P50" s="121"/>
      <c r="Q50" s="121"/>
      <c r="R50" s="121"/>
      <c r="S50" s="121"/>
      <c r="T50" s="121" t="s">
        <v>96</v>
      </c>
      <c r="U50" s="30"/>
      <c r="V50" s="30"/>
      <c r="W50" s="30"/>
      <c r="X50" s="132" t="s">
        <v>116</v>
      </c>
      <c r="Y50" s="143" t="s">
        <v>196</v>
      </c>
      <c r="Z50" s="19" t="s">
        <v>67</v>
      </c>
      <c r="AA50" s="8" t="s">
        <v>67</v>
      </c>
      <c r="AB50" s="8" t="s">
        <v>67</v>
      </c>
      <c r="AC50" s="38">
        <v>236</v>
      </c>
      <c r="AD50" s="8">
        <f>AC50*1.053</f>
        <v>248.50799999999998</v>
      </c>
      <c r="AE50" s="8">
        <f>AD50*1.051</f>
        <v>261.18190799999996</v>
      </c>
      <c r="AF50" s="8">
        <f>AE50*1.049</f>
        <v>273.97982149199993</v>
      </c>
      <c r="AG50" s="8">
        <f>SUM(AA50:AF50)</f>
        <v>1019.6697294919999</v>
      </c>
      <c r="AH50" s="121">
        <v>2019</v>
      </c>
    </row>
    <row r="51" spans="1:34" ht="42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121"/>
      <c r="P51" s="121"/>
      <c r="Q51" s="121"/>
      <c r="R51" s="121"/>
      <c r="S51" s="121"/>
      <c r="T51" s="121"/>
      <c r="U51" s="30"/>
      <c r="V51" s="30"/>
      <c r="W51" s="30"/>
      <c r="X51" s="132"/>
      <c r="Y51" s="143" t="s">
        <v>197</v>
      </c>
      <c r="Z51" s="19" t="s">
        <v>11</v>
      </c>
      <c r="AA51" s="62" t="s">
        <v>107</v>
      </c>
      <c r="AB51" s="62" t="s">
        <v>108</v>
      </c>
      <c r="AC51" s="38">
        <v>100</v>
      </c>
      <c r="AD51" s="8">
        <v>100</v>
      </c>
      <c r="AE51" s="8">
        <v>100</v>
      </c>
      <c r="AF51" s="8">
        <v>100</v>
      </c>
      <c r="AG51" s="8"/>
      <c r="AH51" s="121"/>
    </row>
    <row r="52" spans="1:34" ht="38.2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121"/>
      <c r="P52" s="121"/>
      <c r="Q52" s="121"/>
      <c r="R52" s="121"/>
      <c r="S52" s="121"/>
      <c r="T52" s="121"/>
      <c r="U52" s="30"/>
      <c r="V52" s="30" t="s">
        <v>28</v>
      </c>
      <c r="W52" s="30"/>
      <c r="X52" s="132"/>
      <c r="Y52" s="143" t="s">
        <v>198</v>
      </c>
      <c r="Z52" s="19" t="s">
        <v>11</v>
      </c>
      <c r="AA52" s="62" t="s">
        <v>107</v>
      </c>
      <c r="AB52" s="62" t="s">
        <v>108</v>
      </c>
      <c r="AC52" s="38"/>
      <c r="AD52" s="8"/>
      <c r="AE52" s="8"/>
      <c r="AF52" s="8"/>
      <c r="AG52" s="8"/>
      <c r="AH52" s="121"/>
    </row>
    <row r="53" spans="1:34" ht="54.75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121"/>
      <c r="P53" s="121"/>
      <c r="Q53" s="121"/>
      <c r="R53" s="121"/>
      <c r="S53" s="121"/>
      <c r="T53" s="121"/>
      <c r="U53" s="30"/>
      <c r="V53" s="30"/>
      <c r="W53" s="30" t="s">
        <v>29</v>
      </c>
      <c r="X53" s="132"/>
      <c r="Y53" s="143" t="s">
        <v>199</v>
      </c>
      <c r="Z53" s="19" t="s">
        <v>11</v>
      </c>
      <c r="AA53" s="62" t="s">
        <v>107</v>
      </c>
      <c r="AB53" s="62" t="s">
        <v>108</v>
      </c>
      <c r="AC53" s="38"/>
      <c r="AD53" s="8"/>
      <c r="AE53" s="8"/>
      <c r="AF53" s="8"/>
      <c r="AG53" s="8"/>
      <c r="AH53" s="121"/>
    </row>
    <row r="54" spans="1:34" ht="43.5" customHeight="1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121"/>
      <c r="P54" s="121"/>
      <c r="Q54" s="121"/>
      <c r="R54" s="121"/>
      <c r="S54" s="121"/>
      <c r="T54" s="121"/>
      <c r="U54" s="30"/>
      <c r="V54" s="30"/>
      <c r="W54" s="30"/>
      <c r="X54" s="132"/>
      <c r="Y54" s="143" t="s">
        <v>284</v>
      </c>
      <c r="Z54" s="19" t="s">
        <v>11</v>
      </c>
      <c r="AA54" s="62" t="s">
        <v>107</v>
      </c>
      <c r="AB54" s="62" t="s">
        <v>108</v>
      </c>
      <c r="AC54" s="38">
        <v>100</v>
      </c>
      <c r="AD54" s="8">
        <v>100</v>
      </c>
      <c r="AE54" s="8">
        <v>100</v>
      </c>
      <c r="AF54" s="8">
        <v>100</v>
      </c>
      <c r="AG54" s="8"/>
      <c r="AH54" s="121"/>
    </row>
    <row r="55" spans="1:34" ht="29.25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121"/>
      <c r="P55" s="121"/>
      <c r="Q55" s="121"/>
      <c r="R55" s="121"/>
      <c r="S55" s="121"/>
      <c r="T55" s="121"/>
      <c r="U55" s="30"/>
      <c r="V55" s="30"/>
      <c r="W55" s="30"/>
      <c r="X55" s="132" t="s">
        <v>72</v>
      </c>
      <c r="Y55" s="143" t="s">
        <v>200</v>
      </c>
      <c r="Z55" s="19" t="s">
        <v>67</v>
      </c>
      <c r="AA55" s="62" t="s">
        <v>67</v>
      </c>
      <c r="AB55" s="62" t="s">
        <v>67</v>
      </c>
      <c r="AC55" s="38"/>
      <c r="AD55" s="8"/>
      <c r="AE55" s="8"/>
      <c r="AF55" s="8"/>
      <c r="AG55" s="8"/>
      <c r="AH55" s="121"/>
    </row>
    <row r="56" spans="1:34" ht="89.2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121"/>
      <c r="P56" s="121"/>
      <c r="Q56" s="121"/>
      <c r="R56" s="121"/>
      <c r="S56" s="121"/>
      <c r="T56" s="121"/>
      <c r="U56" s="30"/>
      <c r="V56" s="30"/>
      <c r="W56" s="30"/>
      <c r="X56" s="132"/>
      <c r="Y56" s="143" t="s">
        <v>201</v>
      </c>
      <c r="Z56" s="19" t="s">
        <v>22</v>
      </c>
      <c r="AA56" s="62" t="s">
        <v>142</v>
      </c>
      <c r="AB56" s="62" t="s">
        <v>68</v>
      </c>
      <c r="AC56" s="38"/>
      <c r="AD56" s="8"/>
      <c r="AE56" s="8"/>
      <c r="AF56" s="8"/>
      <c r="AG56" s="8"/>
      <c r="AH56" s="121"/>
    </row>
    <row r="57" spans="1:34" ht="28.5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121"/>
      <c r="P57" s="121"/>
      <c r="Q57" s="121"/>
      <c r="R57" s="121"/>
      <c r="S57" s="121"/>
      <c r="T57" s="121"/>
      <c r="U57" s="30"/>
      <c r="V57" s="30"/>
      <c r="W57" s="30"/>
      <c r="X57" s="132" t="s">
        <v>111</v>
      </c>
      <c r="Y57" s="143" t="s">
        <v>202</v>
      </c>
      <c r="Z57" s="19" t="s">
        <v>67</v>
      </c>
      <c r="AA57" s="8" t="s">
        <v>67</v>
      </c>
      <c r="AB57" s="62" t="s">
        <v>67</v>
      </c>
      <c r="AC57" s="38"/>
      <c r="AD57" s="8"/>
      <c r="AE57" s="8"/>
      <c r="AF57" s="8"/>
      <c r="AG57" s="8"/>
      <c r="AH57" s="121"/>
    </row>
    <row r="58" spans="1:34" ht="94.5" customHeight="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121"/>
      <c r="P58" s="121"/>
      <c r="Q58" s="121"/>
      <c r="R58" s="121"/>
      <c r="S58" s="121"/>
      <c r="T58" s="121"/>
      <c r="U58" s="30"/>
      <c r="V58" s="30"/>
      <c r="W58" s="30"/>
      <c r="X58" s="132"/>
      <c r="Y58" s="143" t="s">
        <v>203</v>
      </c>
      <c r="Z58" s="19" t="s">
        <v>22</v>
      </c>
      <c r="AA58" s="8" t="s">
        <v>138</v>
      </c>
      <c r="AB58" s="8" t="s">
        <v>117</v>
      </c>
      <c r="AC58" s="38"/>
      <c r="AD58" s="8"/>
      <c r="AE58" s="8"/>
      <c r="AF58" s="8"/>
      <c r="AG58" s="8"/>
      <c r="AH58" s="121"/>
    </row>
    <row r="59" spans="1:34" ht="28.5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 t="s">
        <v>48</v>
      </c>
      <c r="L59" s="30" t="s">
        <v>51</v>
      </c>
      <c r="M59" s="30" t="s">
        <v>48</v>
      </c>
      <c r="N59" s="30" t="s">
        <v>48</v>
      </c>
      <c r="O59" s="121"/>
      <c r="P59" s="121"/>
      <c r="Q59" s="121"/>
      <c r="R59" s="121"/>
      <c r="S59" s="121" t="s">
        <v>97</v>
      </c>
      <c r="T59" s="121"/>
      <c r="U59" s="30"/>
      <c r="V59" s="30"/>
      <c r="W59" s="30"/>
      <c r="X59" s="131" t="s">
        <v>73</v>
      </c>
      <c r="Y59" s="145" t="s">
        <v>285</v>
      </c>
      <c r="Z59" s="135" t="s">
        <v>67</v>
      </c>
      <c r="AA59" s="103" t="s">
        <v>67</v>
      </c>
      <c r="AB59" s="103" t="s">
        <v>67</v>
      </c>
      <c r="AC59" s="38">
        <f>AC63+AC69</f>
        <v>52169.8</v>
      </c>
      <c r="AD59" s="8">
        <f>AD63+AD69</f>
        <v>54934.799400000004</v>
      </c>
      <c r="AE59" s="8">
        <f>AE63+AE69</f>
        <v>57736.474169399997</v>
      </c>
      <c r="AF59" s="8">
        <f>AF63+AF69</f>
        <v>60565.561403700594</v>
      </c>
      <c r="AG59" s="8">
        <f>AG63+AG69</f>
        <v>225406.63497310059</v>
      </c>
      <c r="AH59" s="121"/>
    </row>
    <row r="60" spans="1:34" ht="69" customHeight="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121"/>
      <c r="P60" s="32"/>
      <c r="Q60" s="32"/>
      <c r="R60" s="32"/>
      <c r="S60" s="32"/>
      <c r="T60" s="32"/>
      <c r="U60" s="31"/>
      <c r="V60" s="31"/>
      <c r="W60" s="31"/>
      <c r="X60" s="127"/>
      <c r="Y60" s="143" t="s">
        <v>205</v>
      </c>
      <c r="Z60" s="19" t="s">
        <v>22</v>
      </c>
      <c r="AA60" s="62" t="s">
        <v>140</v>
      </c>
      <c r="AB60" s="62" t="s">
        <v>68</v>
      </c>
      <c r="AC60" s="75">
        <v>5</v>
      </c>
      <c r="AD60" s="62">
        <v>5</v>
      </c>
      <c r="AE60" s="62">
        <v>5</v>
      </c>
      <c r="AF60" s="62">
        <v>5</v>
      </c>
      <c r="AG60" s="62"/>
      <c r="AH60" s="121"/>
    </row>
    <row r="61" spans="1:34" ht="67.5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21"/>
      <c r="P61" s="32"/>
      <c r="Q61" s="32"/>
      <c r="R61" s="32"/>
      <c r="S61" s="32"/>
      <c r="T61" s="32"/>
      <c r="U61" s="31"/>
      <c r="V61" s="31"/>
      <c r="W61" s="31"/>
      <c r="X61" s="127"/>
      <c r="Y61" s="143" t="s">
        <v>206</v>
      </c>
      <c r="Z61" s="19" t="s">
        <v>22</v>
      </c>
      <c r="AA61" s="62" t="s">
        <v>141</v>
      </c>
      <c r="AB61" s="62" t="s">
        <v>68</v>
      </c>
      <c r="AC61" s="75"/>
      <c r="AD61" s="62"/>
      <c r="AE61" s="62"/>
      <c r="AF61" s="62"/>
      <c r="AG61" s="62"/>
      <c r="AH61" s="121"/>
    </row>
    <row r="62" spans="1:34" ht="66.75" customHeight="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121"/>
      <c r="P62" s="32"/>
      <c r="Q62" s="32"/>
      <c r="R62" s="32"/>
      <c r="S62" s="32"/>
      <c r="T62" s="32"/>
      <c r="U62" s="31"/>
      <c r="V62" s="31"/>
      <c r="W62" s="31"/>
      <c r="X62" s="127"/>
      <c r="Y62" s="143" t="s">
        <v>207</v>
      </c>
      <c r="Z62" s="19" t="s">
        <v>22</v>
      </c>
      <c r="AA62" s="62" t="s">
        <v>139</v>
      </c>
      <c r="AB62" s="62" t="s">
        <v>68</v>
      </c>
      <c r="AC62" s="75"/>
      <c r="AD62" s="62"/>
      <c r="AE62" s="62"/>
      <c r="AF62" s="62"/>
      <c r="AG62" s="62"/>
      <c r="AH62" s="121"/>
    </row>
    <row r="63" spans="1:34" ht="25.5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121"/>
      <c r="P63" s="121"/>
      <c r="Q63" s="121"/>
      <c r="R63" s="121"/>
      <c r="S63" s="121"/>
      <c r="T63" s="121" t="s">
        <v>98</v>
      </c>
      <c r="U63" s="30"/>
      <c r="V63" s="30"/>
      <c r="W63" s="30"/>
      <c r="X63" s="132" t="s">
        <v>74</v>
      </c>
      <c r="Y63" s="143" t="s">
        <v>286</v>
      </c>
      <c r="Z63" s="19" t="s">
        <v>67</v>
      </c>
      <c r="AA63" s="8" t="s">
        <v>67</v>
      </c>
      <c r="AB63" s="8" t="s">
        <v>67</v>
      </c>
      <c r="AC63" s="38">
        <v>48800.800000000003</v>
      </c>
      <c r="AD63" s="8">
        <f>AC63*1.053</f>
        <v>51387.242400000003</v>
      </c>
      <c r="AE63" s="8">
        <f>AD63*1.051</f>
        <v>54007.991762400001</v>
      </c>
      <c r="AF63" s="8">
        <f>AE63*1.049</f>
        <v>56654.383358757594</v>
      </c>
      <c r="AG63" s="8">
        <f>SUM(AA63:AF63)</f>
        <v>210850.41752115759</v>
      </c>
      <c r="AH63" s="121">
        <v>2019</v>
      </c>
    </row>
    <row r="64" spans="1:34" ht="25.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121"/>
      <c r="P64" s="121"/>
      <c r="Q64" s="121"/>
      <c r="R64" s="121"/>
      <c r="S64" s="121"/>
      <c r="T64" s="121"/>
      <c r="U64" s="30"/>
      <c r="V64" s="30"/>
      <c r="W64" s="30"/>
      <c r="X64" s="132"/>
      <c r="Y64" s="143" t="s">
        <v>209</v>
      </c>
      <c r="Z64" s="19" t="s">
        <v>86</v>
      </c>
      <c r="AA64" s="62" t="s">
        <v>107</v>
      </c>
      <c r="AB64" s="62" t="s">
        <v>108</v>
      </c>
      <c r="AC64" s="38">
        <v>20</v>
      </c>
      <c r="AD64" s="8">
        <v>26</v>
      </c>
      <c r="AE64" s="8">
        <v>32</v>
      </c>
      <c r="AF64" s="8">
        <v>38</v>
      </c>
      <c r="AG64" s="8"/>
      <c r="AH64" s="121"/>
    </row>
    <row r="65" spans="1:35" ht="25.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121"/>
      <c r="P65" s="121"/>
      <c r="Q65" s="121"/>
      <c r="R65" s="121"/>
      <c r="S65" s="121"/>
      <c r="T65" s="121"/>
      <c r="U65" s="30"/>
      <c r="V65" s="30"/>
      <c r="W65" s="30"/>
      <c r="X65" s="132"/>
      <c r="Y65" s="143" t="s">
        <v>210</v>
      </c>
      <c r="Z65" s="19" t="s">
        <v>11</v>
      </c>
      <c r="AA65" s="62" t="s">
        <v>107</v>
      </c>
      <c r="AB65" s="62" t="s">
        <v>108</v>
      </c>
      <c r="AC65" s="38">
        <v>25</v>
      </c>
      <c r="AD65" s="8">
        <v>30</v>
      </c>
      <c r="AE65" s="8">
        <v>35</v>
      </c>
      <c r="AF65" s="8">
        <v>40</v>
      </c>
      <c r="AG65" s="8"/>
      <c r="AH65" s="121"/>
    </row>
    <row r="66" spans="1:35" ht="93" customHeight="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121"/>
      <c r="P66" s="121"/>
      <c r="Q66" s="121"/>
      <c r="R66" s="121"/>
      <c r="S66" s="121"/>
      <c r="T66" s="121"/>
      <c r="U66" s="30"/>
      <c r="V66" s="30"/>
      <c r="W66" s="30"/>
      <c r="X66" s="132"/>
      <c r="Y66" s="143" t="s">
        <v>211</v>
      </c>
      <c r="Z66" s="19" t="s">
        <v>22</v>
      </c>
      <c r="AA66" s="62" t="s">
        <v>143</v>
      </c>
      <c r="AB66" s="62" t="s">
        <v>6</v>
      </c>
      <c r="AC66" s="38"/>
      <c r="AD66" s="8"/>
      <c r="AE66" s="8"/>
      <c r="AF66" s="8"/>
      <c r="AG66" s="8"/>
      <c r="AH66" s="121"/>
    </row>
    <row r="67" spans="1:35" ht="38.2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121"/>
      <c r="P67" s="121"/>
      <c r="Q67" s="121"/>
      <c r="R67" s="121"/>
      <c r="S67" s="121"/>
      <c r="T67" s="121"/>
      <c r="U67" s="30"/>
      <c r="V67" s="30"/>
      <c r="W67" s="30"/>
      <c r="X67" s="132"/>
      <c r="Y67" s="143" t="s">
        <v>212</v>
      </c>
      <c r="Z67" s="19" t="s">
        <v>11</v>
      </c>
      <c r="AA67" s="62" t="s">
        <v>107</v>
      </c>
      <c r="AB67" s="62" t="s">
        <v>108</v>
      </c>
      <c r="AC67" s="38"/>
      <c r="AD67" s="8"/>
      <c r="AE67" s="8"/>
      <c r="AF67" s="8"/>
      <c r="AG67" s="8"/>
      <c r="AH67" s="121"/>
    </row>
    <row r="68" spans="1:35" ht="38.2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121"/>
      <c r="P68" s="121"/>
      <c r="Q68" s="121"/>
      <c r="R68" s="121"/>
      <c r="S68" s="121"/>
      <c r="T68" s="121"/>
      <c r="U68" s="30"/>
      <c r="V68" s="30"/>
      <c r="W68" s="30"/>
      <c r="X68" s="132"/>
      <c r="Y68" s="143" t="s">
        <v>287</v>
      </c>
      <c r="Z68" s="19" t="s">
        <v>11</v>
      </c>
      <c r="AA68" s="62" t="s">
        <v>107</v>
      </c>
      <c r="AB68" s="62" t="s">
        <v>108</v>
      </c>
      <c r="AC68" s="38"/>
      <c r="AD68" s="8"/>
      <c r="AE68" s="8"/>
      <c r="AF68" s="8"/>
      <c r="AG68" s="8"/>
      <c r="AH68" s="121"/>
    </row>
    <row r="69" spans="1:35" ht="38.2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121"/>
      <c r="P69" s="121"/>
      <c r="Q69" s="121"/>
      <c r="R69" s="121"/>
      <c r="S69" s="121"/>
      <c r="T69" s="121" t="s">
        <v>99</v>
      </c>
      <c r="U69" s="30"/>
      <c r="V69" s="30"/>
      <c r="W69" s="30"/>
      <c r="X69" s="132" t="s">
        <v>75</v>
      </c>
      <c r="Y69" s="143" t="s">
        <v>288</v>
      </c>
      <c r="Z69" s="19" t="s">
        <v>67</v>
      </c>
      <c r="AA69" s="8" t="s">
        <v>67</v>
      </c>
      <c r="AB69" s="8" t="s">
        <v>67</v>
      </c>
      <c r="AC69" s="38">
        <v>3369</v>
      </c>
      <c r="AD69" s="8">
        <f>AC69*1.053</f>
        <v>3547.5569999999998</v>
      </c>
      <c r="AE69" s="8">
        <f>AD69*1.051</f>
        <v>3728.4824069999995</v>
      </c>
      <c r="AF69" s="8">
        <f>AE69*1.049</f>
        <v>3911.1780449429993</v>
      </c>
      <c r="AG69" s="8">
        <f>SUM(AA69:AF69)</f>
        <v>14556.217451942999</v>
      </c>
      <c r="AH69" s="121">
        <v>2019</v>
      </c>
      <c r="AI69" s="74"/>
    </row>
    <row r="70" spans="1:35" ht="25.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121"/>
      <c r="P70" s="121"/>
      <c r="Q70" s="121"/>
      <c r="R70" s="121"/>
      <c r="S70" s="121"/>
      <c r="T70" s="121"/>
      <c r="U70" s="30"/>
      <c r="V70" s="30"/>
      <c r="W70" s="30"/>
      <c r="X70" s="132"/>
      <c r="Y70" s="143" t="s">
        <v>215</v>
      </c>
      <c r="Z70" s="19" t="s">
        <v>86</v>
      </c>
      <c r="AA70" s="62" t="s">
        <v>107</v>
      </c>
      <c r="AB70" s="62" t="s">
        <v>108</v>
      </c>
      <c r="AC70" s="75">
        <v>1.5</v>
      </c>
      <c r="AD70" s="62">
        <v>2.2000000000000002</v>
      </c>
      <c r="AE70" s="62">
        <v>2.2999999999999998</v>
      </c>
      <c r="AF70" s="62">
        <v>2.4</v>
      </c>
      <c r="AG70" s="8"/>
      <c r="AH70" s="121"/>
    </row>
    <row r="71" spans="1:35" ht="25.5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121"/>
      <c r="P71" s="121"/>
      <c r="Q71" s="121"/>
      <c r="R71" s="121"/>
      <c r="S71" s="121"/>
      <c r="T71" s="121"/>
      <c r="U71" s="30"/>
      <c r="V71" s="30"/>
      <c r="W71" s="30"/>
      <c r="X71" s="132"/>
      <c r="Y71" s="143" t="s">
        <v>216</v>
      </c>
      <c r="Z71" s="19" t="s">
        <v>86</v>
      </c>
      <c r="AA71" s="62" t="s">
        <v>107</v>
      </c>
      <c r="AB71" s="62" t="s">
        <v>108</v>
      </c>
      <c r="AC71" s="77">
        <v>0.1</v>
      </c>
      <c r="AD71" s="76">
        <v>0.1</v>
      </c>
      <c r="AE71" s="76">
        <v>0.1</v>
      </c>
      <c r="AF71" s="76">
        <v>0.1</v>
      </c>
      <c r="AG71" s="8"/>
      <c r="AH71" s="121"/>
    </row>
    <row r="72" spans="1:35" ht="89.25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121"/>
      <c r="P72" s="121"/>
      <c r="Q72" s="121"/>
      <c r="R72" s="121"/>
      <c r="S72" s="121"/>
      <c r="T72" s="121"/>
      <c r="U72" s="30"/>
      <c r="V72" s="30"/>
      <c r="W72" s="30"/>
      <c r="X72" s="132"/>
      <c r="Y72" s="143" t="s">
        <v>289</v>
      </c>
      <c r="Z72" s="19" t="s">
        <v>22</v>
      </c>
      <c r="AA72" s="62" t="s">
        <v>144</v>
      </c>
      <c r="AB72" s="62" t="s">
        <v>6</v>
      </c>
      <c r="AC72" s="77"/>
      <c r="AD72" s="76"/>
      <c r="AE72" s="76"/>
      <c r="AF72" s="76"/>
      <c r="AG72" s="8"/>
      <c r="AH72" s="121"/>
    </row>
    <row r="73" spans="1:35" ht="91.5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121"/>
      <c r="P73" s="121"/>
      <c r="Q73" s="121"/>
      <c r="R73" s="121"/>
      <c r="S73" s="121"/>
      <c r="T73" s="121"/>
      <c r="U73" s="30"/>
      <c r="V73" s="30"/>
      <c r="W73" s="30"/>
      <c r="X73" s="132"/>
      <c r="Y73" s="143" t="s">
        <v>218</v>
      </c>
      <c r="Z73" s="19" t="s">
        <v>22</v>
      </c>
      <c r="AA73" s="62" t="s">
        <v>145</v>
      </c>
      <c r="AB73" s="62" t="s">
        <v>6</v>
      </c>
      <c r="AC73" s="77"/>
      <c r="AD73" s="76"/>
      <c r="AE73" s="76"/>
      <c r="AF73" s="76"/>
      <c r="AG73" s="8"/>
      <c r="AH73" s="121"/>
    </row>
    <row r="74" spans="1:35" ht="38.25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 t="s">
        <v>51</v>
      </c>
      <c r="K74" s="30"/>
      <c r="L74" s="30"/>
      <c r="M74" s="30"/>
      <c r="N74" s="30"/>
      <c r="O74" s="121"/>
      <c r="P74" s="121"/>
      <c r="Q74" s="121"/>
      <c r="R74" s="121" t="s">
        <v>100</v>
      </c>
      <c r="S74" s="121"/>
      <c r="T74" s="121"/>
      <c r="U74" s="30"/>
      <c r="V74" s="30"/>
      <c r="W74" s="30"/>
      <c r="X74" s="130" t="s">
        <v>51</v>
      </c>
      <c r="Y74" s="144" t="s">
        <v>219</v>
      </c>
      <c r="Z74" s="134" t="s">
        <v>67</v>
      </c>
      <c r="AA74" s="104" t="s">
        <v>67</v>
      </c>
      <c r="AB74" s="104" t="s">
        <v>67</v>
      </c>
      <c r="AC74" s="38"/>
      <c r="AD74" s="8"/>
      <c r="AE74" s="8"/>
      <c r="AF74" s="8"/>
      <c r="AG74" s="8"/>
      <c r="AH74" s="121"/>
    </row>
    <row r="75" spans="1:35" ht="42.75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 t="s">
        <v>48</v>
      </c>
      <c r="L75" s="30" t="s">
        <v>50</v>
      </c>
      <c r="M75" s="30" t="s">
        <v>48</v>
      </c>
      <c r="N75" s="30" t="s">
        <v>48</v>
      </c>
      <c r="O75" s="121"/>
      <c r="P75" s="121"/>
      <c r="Q75" s="121"/>
      <c r="R75" s="121"/>
      <c r="S75" s="121" t="s">
        <v>101</v>
      </c>
      <c r="T75" s="121"/>
      <c r="U75" s="30"/>
      <c r="V75" s="30"/>
      <c r="W75" s="30"/>
      <c r="X75" s="131" t="s">
        <v>76</v>
      </c>
      <c r="Y75" s="145" t="s">
        <v>290</v>
      </c>
      <c r="Z75" s="135" t="s">
        <v>67</v>
      </c>
      <c r="AA75" s="103" t="s">
        <v>67</v>
      </c>
      <c r="AB75" s="103" t="s">
        <v>67</v>
      </c>
      <c r="AC75" s="38"/>
      <c r="AD75" s="8"/>
      <c r="AE75" s="8"/>
      <c r="AF75" s="8"/>
      <c r="AG75" s="8"/>
      <c r="AH75" s="121"/>
    </row>
    <row r="76" spans="1:35" ht="63.75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121"/>
      <c r="P76" s="121"/>
      <c r="Q76" s="121"/>
      <c r="R76" s="121"/>
      <c r="S76" s="121"/>
      <c r="T76" s="121"/>
      <c r="U76" s="30"/>
      <c r="V76" s="30"/>
      <c r="W76" s="30"/>
      <c r="X76" s="132"/>
      <c r="Y76" s="143" t="s">
        <v>221</v>
      </c>
      <c r="Z76" s="19" t="s">
        <v>11</v>
      </c>
      <c r="AA76" s="62" t="s">
        <v>107</v>
      </c>
      <c r="AB76" s="8" t="s">
        <v>128</v>
      </c>
      <c r="AC76" s="38"/>
      <c r="AD76" s="8"/>
      <c r="AE76" s="8"/>
      <c r="AF76" s="8"/>
      <c r="AG76" s="8"/>
      <c r="AH76" s="121"/>
    </row>
    <row r="77" spans="1:35" ht="63.75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121"/>
      <c r="P77" s="121"/>
      <c r="Q77" s="121"/>
      <c r="R77" s="121"/>
      <c r="S77" s="121"/>
      <c r="T77" s="121"/>
      <c r="U77" s="30"/>
      <c r="V77" s="30"/>
      <c r="W77" s="30"/>
      <c r="X77" s="132"/>
      <c r="Y77" s="143" t="s">
        <v>222</v>
      </c>
      <c r="Z77" s="19" t="s">
        <v>11</v>
      </c>
      <c r="AA77" s="62" t="s">
        <v>107</v>
      </c>
      <c r="AB77" s="8" t="s">
        <v>128</v>
      </c>
      <c r="AC77" s="38"/>
      <c r="AD77" s="8"/>
      <c r="AE77" s="8"/>
      <c r="AF77" s="8"/>
      <c r="AG77" s="8"/>
      <c r="AH77" s="121"/>
    </row>
    <row r="78" spans="1:35" ht="67.5" customHeight="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121"/>
      <c r="P78" s="121"/>
      <c r="Q78" s="121"/>
      <c r="R78" s="121"/>
      <c r="S78" s="121"/>
      <c r="T78" s="121" t="s">
        <v>110</v>
      </c>
      <c r="U78" s="30"/>
      <c r="V78" s="30"/>
      <c r="W78" s="30"/>
      <c r="X78" s="132" t="s">
        <v>77</v>
      </c>
      <c r="Y78" s="143" t="s">
        <v>223</v>
      </c>
      <c r="Z78" s="75" t="s">
        <v>12</v>
      </c>
      <c r="AA78" s="8" t="s">
        <v>67</v>
      </c>
      <c r="AB78" s="8" t="s">
        <v>67</v>
      </c>
      <c r="AC78" s="38"/>
      <c r="AD78" s="8">
        <f>AC78*1.053</f>
        <v>0</v>
      </c>
      <c r="AE78" s="8">
        <f>AD78*1.051</f>
        <v>0</v>
      </c>
      <c r="AF78" s="8">
        <f>AE78*1.049</f>
        <v>0</v>
      </c>
      <c r="AG78" s="8"/>
      <c r="AH78" s="121"/>
    </row>
    <row r="79" spans="1:35" ht="63.75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121"/>
      <c r="P79" s="121"/>
      <c r="Q79" s="121"/>
      <c r="R79" s="121"/>
      <c r="S79" s="121"/>
      <c r="T79" s="121"/>
      <c r="U79" s="30" t="s">
        <v>27</v>
      </c>
      <c r="V79" s="30"/>
      <c r="W79" s="30"/>
      <c r="X79" s="132"/>
      <c r="Y79" s="143" t="s">
        <v>224</v>
      </c>
      <c r="Z79" s="19" t="s">
        <v>11</v>
      </c>
      <c r="AA79" s="62" t="s">
        <v>107</v>
      </c>
      <c r="AB79" s="8" t="s">
        <v>128</v>
      </c>
      <c r="AC79" s="38"/>
      <c r="AD79" s="8"/>
      <c r="AE79" s="8"/>
      <c r="AF79" s="8"/>
      <c r="AG79" s="8"/>
      <c r="AH79" s="121"/>
    </row>
    <row r="80" spans="1:35" ht="89.25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121"/>
      <c r="P80" s="121"/>
      <c r="Q80" s="121"/>
      <c r="R80" s="121"/>
      <c r="S80" s="121"/>
      <c r="T80" s="121"/>
      <c r="U80" s="30"/>
      <c r="V80" s="30" t="s">
        <v>28</v>
      </c>
      <c r="W80" s="30"/>
      <c r="X80" s="132" t="s">
        <v>85</v>
      </c>
      <c r="Y80" s="143" t="s">
        <v>291</v>
      </c>
      <c r="Z80" s="19" t="s">
        <v>12</v>
      </c>
      <c r="AA80" s="8" t="s">
        <v>67</v>
      </c>
      <c r="AB80" s="8" t="s">
        <v>67</v>
      </c>
      <c r="AC80" s="38"/>
      <c r="AD80" s="8"/>
      <c r="AE80" s="8"/>
      <c r="AF80" s="8"/>
      <c r="AG80" s="8"/>
      <c r="AH80" s="121"/>
    </row>
    <row r="81" spans="1:34" ht="63.75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121"/>
      <c r="P81" s="121"/>
      <c r="Q81" s="121"/>
      <c r="R81" s="121"/>
      <c r="S81" s="121"/>
      <c r="T81" s="121"/>
      <c r="U81" s="30"/>
      <c r="V81" s="30"/>
      <c r="W81" s="30" t="s">
        <v>30</v>
      </c>
      <c r="X81" s="132"/>
      <c r="Y81" s="143" t="s">
        <v>292</v>
      </c>
      <c r="Z81" s="19" t="s">
        <v>23</v>
      </c>
      <c r="AA81" s="8" t="s">
        <v>107</v>
      </c>
      <c r="AB81" s="8" t="s">
        <v>128</v>
      </c>
      <c r="AC81" s="38"/>
      <c r="AD81" s="8"/>
      <c r="AE81" s="8"/>
      <c r="AF81" s="8"/>
      <c r="AG81" s="8"/>
      <c r="AH81" s="121"/>
    </row>
    <row r="82" spans="1:34" ht="25.5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21"/>
      <c r="P82" s="121"/>
      <c r="Q82" s="121"/>
      <c r="R82" s="121"/>
      <c r="S82" s="121"/>
      <c r="T82" s="121"/>
      <c r="U82" s="30"/>
      <c r="V82" s="30"/>
      <c r="W82" s="30"/>
      <c r="X82" s="132" t="s">
        <v>118</v>
      </c>
      <c r="Y82" s="143" t="s">
        <v>226</v>
      </c>
      <c r="Z82" s="19" t="s">
        <v>67</v>
      </c>
      <c r="AA82" s="8" t="s">
        <v>67</v>
      </c>
      <c r="AB82" s="8" t="s">
        <v>67</v>
      </c>
      <c r="AC82" s="38"/>
      <c r="AD82" s="8"/>
      <c r="AE82" s="8"/>
      <c r="AF82" s="8"/>
      <c r="AG82" s="8"/>
      <c r="AH82" s="121"/>
    </row>
    <row r="83" spans="1:34" ht="63.75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121"/>
      <c r="P83" s="121"/>
      <c r="Q83" s="121"/>
      <c r="R83" s="121"/>
      <c r="S83" s="121"/>
      <c r="T83" s="121"/>
      <c r="U83" s="30"/>
      <c r="V83" s="30"/>
      <c r="W83" s="30"/>
      <c r="X83" s="132"/>
      <c r="Y83" s="143" t="s">
        <v>227</v>
      </c>
      <c r="Z83" s="19" t="s">
        <v>122</v>
      </c>
      <c r="AA83" s="8" t="s">
        <v>107</v>
      </c>
      <c r="AB83" s="8" t="s">
        <v>128</v>
      </c>
      <c r="AC83" s="38"/>
      <c r="AD83" s="8"/>
      <c r="AE83" s="8"/>
      <c r="AF83" s="8"/>
      <c r="AG83" s="8"/>
      <c r="AH83" s="121"/>
    </row>
    <row r="84" spans="1:34" ht="63.75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21"/>
      <c r="P84" s="121"/>
      <c r="Q84" s="121"/>
      <c r="R84" s="121"/>
      <c r="S84" s="121"/>
      <c r="T84" s="121"/>
      <c r="U84" s="30"/>
      <c r="V84" s="30"/>
      <c r="W84" s="30"/>
      <c r="X84" s="132"/>
      <c r="Y84" s="143" t="s">
        <v>228</v>
      </c>
      <c r="Z84" s="19" t="s">
        <v>123</v>
      </c>
      <c r="AA84" s="8" t="s">
        <v>107</v>
      </c>
      <c r="AB84" s="8" t="s">
        <v>128</v>
      </c>
      <c r="AC84" s="38"/>
      <c r="AD84" s="8"/>
      <c r="AE84" s="8"/>
      <c r="AF84" s="8"/>
      <c r="AG84" s="8"/>
      <c r="AH84" s="121"/>
    </row>
    <row r="85" spans="1:34" ht="5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21"/>
      <c r="P85" s="121"/>
      <c r="Q85" s="121"/>
      <c r="R85" s="121"/>
      <c r="S85" s="121"/>
      <c r="T85" s="121"/>
      <c r="U85" s="30"/>
      <c r="V85" s="30"/>
      <c r="W85" s="30"/>
      <c r="X85" s="132" t="s">
        <v>119</v>
      </c>
      <c r="Y85" s="143" t="s">
        <v>229</v>
      </c>
      <c r="Z85" s="19" t="s">
        <v>67</v>
      </c>
      <c r="AA85" s="8" t="s">
        <v>67</v>
      </c>
      <c r="AB85" s="8" t="s">
        <v>67</v>
      </c>
      <c r="AC85" s="38"/>
      <c r="AD85" s="8"/>
      <c r="AE85" s="8"/>
      <c r="AF85" s="8"/>
      <c r="AG85" s="8"/>
      <c r="AH85" s="121"/>
    </row>
    <row r="86" spans="1:34" ht="63.75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21"/>
      <c r="P86" s="121"/>
      <c r="Q86" s="121"/>
      <c r="R86" s="121"/>
      <c r="S86" s="121"/>
      <c r="T86" s="121"/>
      <c r="U86" s="30"/>
      <c r="V86" s="30"/>
      <c r="W86" s="30"/>
      <c r="X86" s="132"/>
      <c r="Y86" s="143" t="s">
        <v>230</v>
      </c>
      <c r="Z86" s="19" t="s">
        <v>123</v>
      </c>
      <c r="AA86" s="8" t="s">
        <v>107</v>
      </c>
      <c r="AB86" s="8" t="s">
        <v>128</v>
      </c>
      <c r="AC86" s="38"/>
      <c r="AD86" s="8"/>
      <c r="AE86" s="8"/>
      <c r="AF86" s="8"/>
      <c r="AG86" s="8"/>
      <c r="AH86" s="121"/>
    </row>
    <row r="87" spans="1:34" ht="38.25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21"/>
      <c r="P87" s="121"/>
      <c r="Q87" s="121"/>
      <c r="R87" s="121"/>
      <c r="S87" s="121"/>
      <c r="T87" s="121"/>
      <c r="U87" s="30"/>
      <c r="V87" s="30"/>
      <c r="W87" s="30"/>
      <c r="X87" s="132" t="s">
        <v>120</v>
      </c>
      <c r="Y87" s="143" t="s">
        <v>231</v>
      </c>
      <c r="Z87" s="19" t="s">
        <v>67</v>
      </c>
      <c r="AA87" s="8" t="s">
        <v>67</v>
      </c>
      <c r="AB87" s="8" t="s">
        <v>67</v>
      </c>
      <c r="AC87" s="38"/>
      <c r="AD87" s="8"/>
      <c r="AE87" s="8"/>
      <c r="AF87" s="8"/>
      <c r="AG87" s="8"/>
      <c r="AH87" s="121"/>
    </row>
    <row r="88" spans="1:34" ht="63.75" x14ac:dyDescent="0.25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21"/>
      <c r="P88" s="121"/>
      <c r="Q88" s="121"/>
      <c r="R88" s="121"/>
      <c r="S88" s="121"/>
      <c r="T88" s="121"/>
      <c r="U88" s="30"/>
      <c r="V88" s="30"/>
      <c r="W88" s="30"/>
      <c r="X88" s="132"/>
      <c r="Y88" s="143" t="s">
        <v>293</v>
      </c>
      <c r="Z88" s="19" t="s">
        <v>123</v>
      </c>
      <c r="AA88" s="8" t="s">
        <v>107</v>
      </c>
      <c r="AB88" s="8" t="s">
        <v>128</v>
      </c>
      <c r="AC88" s="38"/>
      <c r="AD88" s="8"/>
      <c r="AE88" s="8"/>
      <c r="AF88" s="8"/>
      <c r="AG88" s="8"/>
      <c r="AH88" s="121"/>
    </row>
    <row r="89" spans="1:34" ht="38.25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21"/>
      <c r="P89" s="121"/>
      <c r="Q89" s="121"/>
      <c r="R89" s="121"/>
      <c r="S89" s="121"/>
      <c r="T89" s="121"/>
      <c r="U89" s="30"/>
      <c r="V89" s="30"/>
      <c r="W89" s="30"/>
      <c r="X89" s="132" t="s">
        <v>121</v>
      </c>
      <c r="Y89" s="143" t="s">
        <v>233</v>
      </c>
      <c r="Z89" s="19" t="s">
        <v>67</v>
      </c>
      <c r="AA89" s="8" t="s">
        <v>67</v>
      </c>
      <c r="AB89" s="8" t="s">
        <v>67</v>
      </c>
      <c r="AC89" s="38"/>
      <c r="AD89" s="8"/>
      <c r="AE89" s="8"/>
      <c r="AF89" s="8"/>
      <c r="AG89" s="8"/>
      <c r="AH89" s="121"/>
    </row>
    <row r="90" spans="1:34" ht="63.75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21"/>
      <c r="P90" s="121"/>
      <c r="Q90" s="121"/>
      <c r="R90" s="121"/>
      <c r="S90" s="121"/>
      <c r="T90" s="121"/>
      <c r="U90" s="30"/>
      <c r="V90" s="30"/>
      <c r="W90" s="30"/>
      <c r="X90" s="132"/>
      <c r="Y90" s="143" t="s">
        <v>234</v>
      </c>
      <c r="Z90" s="19" t="s">
        <v>123</v>
      </c>
      <c r="AA90" s="8" t="s">
        <v>107</v>
      </c>
      <c r="AB90" s="8" t="s">
        <v>128</v>
      </c>
      <c r="AC90" s="38"/>
      <c r="AD90" s="8"/>
      <c r="AE90" s="8"/>
      <c r="AF90" s="8"/>
      <c r="AG90" s="8"/>
      <c r="AH90" s="121"/>
    </row>
    <row r="91" spans="1:34" ht="25.5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21"/>
      <c r="P91" s="121"/>
      <c r="Q91" s="121"/>
      <c r="R91" s="121"/>
      <c r="S91" s="121"/>
      <c r="T91" s="121"/>
      <c r="U91" s="30"/>
      <c r="V91" s="30"/>
      <c r="W91" s="30"/>
      <c r="X91" s="132" t="s">
        <v>124</v>
      </c>
      <c r="Y91" s="143" t="s">
        <v>235</v>
      </c>
      <c r="Z91" s="19" t="s">
        <v>12</v>
      </c>
      <c r="AA91" s="8" t="s">
        <v>67</v>
      </c>
      <c r="AB91" s="8" t="s">
        <v>67</v>
      </c>
      <c r="AC91" s="38"/>
      <c r="AD91" s="8"/>
      <c r="AE91" s="8"/>
      <c r="AF91" s="8"/>
      <c r="AG91" s="8"/>
      <c r="AH91" s="121"/>
    </row>
    <row r="92" spans="1:34" ht="63.75" x14ac:dyDescent="0.25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21"/>
      <c r="P92" s="121"/>
      <c r="Q92" s="121"/>
      <c r="R92" s="121"/>
      <c r="S92" s="121"/>
      <c r="T92" s="121"/>
      <c r="U92" s="30"/>
      <c r="V92" s="30"/>
      <c r="W92" s="30"/>
      <c r="X92" s="132"/>
      <c r="Y92" s="143" t="s">
        <v>236</v>
      </c>
      <c r="Z92" s="19" t="s">
        <v>11</v>
      </c>
      <c r="AA92" s="8" t="s">
        <v>107</v>
      </c>
      <c r="AB92" s="8" t="s">
        <v>128</v>
      </c>
      <c r="AC92" s="38"/>
      <c r="AD92" s="8"/>
      <c r="AE92" s="8"/>
      <c r="AF92" s="8"/>
      <c r="AG92" s="8"/>
      <c r="AH92" s="121"/>
    </row>
    <row r="93" spans="1:34" s="125" customFormat="1" ht="67.5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24"/>
      <c r="P93" s="124"/>
      <c r="Q93" s="124"/>
      <c r="R93" s="124"/>
      <c r="S93" s="124"/>
      <c r="T93" s="124"/>
      <c r="U93" s="30"/>
      <c r="V93" s="30"/>
      <c r="W93" s="30"/>
      <c r="X93" s="132" t="s">
        <v>161</v>
      </c>
      <c r="Y93" s="143" t="s">
        <v>237</v>
      </c>
      <c r="Z93" s="19" t="s">
        <v>12</v>
      </c>
      <c r="AA93" s="8" t="s">
        <v>67</v>
      </c>
      <c r="AB93" s="8" t="s">
        <v>67</v>
      </c>
      <c r="AC93" s="38"/>
      <c r="AD93" s="8"/>
      <c r="AE93" s="8"/>
      <c r="AF93" s="8"/>
      <c r="AG93" s="8"/>
      <c r="AH93" s="124"/>
    </row>
    <row r="94" spans="1:34" s="125" customFormat="1" ht="63.75" x14ac:dyDescent="0.25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24"/>
      <c r="P94" s="124"/>
      <c r="Q94" s="124"/>
      <c r="R94" s="124"/>
      <c r="S94" s="124"/>
      <c r="T94" s="124"/>
      <c r="U94" s="30"/>
      <c r="V94" s="30"/>
      <c r="W94" s="30"/>
      <c r="X94" s="132"/>
      <c r="Y94" s="143" t="s">
        <v>238</v>
      </c>
      <c r="Z94" s="19" t="s">
        <v>11</v>
      </c>
      <c r="AA94" s="8" t="s">
        <v>107</v>
      </c>
      <c r="AB94" s="8" t="s">
        <v>128</v>
      </c>
      <c r="AC94" s="38"/>
      <c r="AD94" s="8"/>
      <c r="AE94" s="8"/>
      <c r="AF94" s="8"/>
      <c r="AG94" s="8"/>
      <c r="AH94" s="124"/>
    </row>
    <row r="95" spans="1:34" ht="70.5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 t="s">
        <v>48</v>
      </c>
      <c r="L95" s="30" t="s">
        <v>51</v>
      </c>
      <c r="M95" s="30" t="s">
        <v>48</v>
      </c>
      <c r="N95" s="30" t="s">
        <v>48</v>
      </c>
      <c r="O95" s="121"/>
      <c r="P95" s="121"/>
      <c r="Q95" s="121"/>
      <c r="R95" s="121"/>
      <c r="S95" s="121" t="s">
        <v>102</v>
      </c>
      <c r="T95" s="121"/>
      <c r="U95" s="30"/>
      <c r="V95" s="30"/>
      <c r="W95" s="30"/>
      <c r="X95" s="131" t="s">
        <v>78</v>
      </c>
      <c r="Y95" s="145" t="s">
        <v>294</v>
      </c>
      <c r="Z95" s="135" t="s">
        <v>67</v>
      </c>
      <c r="AA95" s="103" t="s">
        <v>67</v>
      </c>
      <c r="AB95" s="103" t="s">
        <v>67</v>
      </c>
      <c r="AC95" s="38"/>
      <c r="AD95" s="8"/>
      <c r="AE95" s="8"/>
      <c r="AF95" s="8"/>
      <c r="AG95" s="8"/>
      <c r="AH95" s="121"/>
    </row>
    <row r="96" spans="1:34" ht="38.25" x14ac:dyDescent="0.25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21"/>
      <c r="P96" s="121"/>
      <c r="Q96" s="121"/>
      <c r="R96" s="121"/>
      <c r="S96" s="121"/>
      <c r="T96" s="121"/>
      <c r="U96" s="30"/>
      <c r="V96" s="30"/>
      <c r="W96" s="30"/>
      <c r="X96" s="132"/>
      <c r="Y96" s="143" t="s">
        <v>295</v>
      </c>
      <c r="Z96" s="19" t="s">
        <v>11</v>
      </c>
      <c r="AA96" s="8" t="s">
        <v>107</v>
      </c>
      <c r="AB96" s="8" t="s">
        <v>87</v>
      </c>
      <c r="AC96" s="38"/>
      <c r="AD96" s="8"/>
      <c r="AE96" s="8"/>
      <c r="AF96" s="8"/>
      <c r="AG96" s="8"/>
      <c r="AH96" s="121"/>
    </row>
    <row r="97" spans="1:34" ht="5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21"/>
      <c r="P97" s="121"/>
      <c r="Q97" s="121"/>
      <c r="R97" s="121"/>
      <c r="S97" s="121"/>
      <c r="T97" s="121" t="s">
        <v>103</v>
      </c>
      <c r="U97" s="30"/>
      <c r="V97" s="30"/>
      <c r="W97" s="30"/>
      <c r="X97" s="132" t="s">
        <v>79</v>
      </c>
      <c r="Y97" s="143" t="s">
        <v>296</v>
      </c>
      <c r="Z97" s="19" t="s">
        <v>67</v>
      </c>
      <c r="AA97" s="8" t="s">
        <v>67</v>
      </c>
      <c r="AB97" s="8" t="s">
        <v>67</v>
      </c>
      <c r="AC97" s="38"/>
      <c r="AD97" s="8">
        <f>AC97*1.053</f>
        <v>0</v>
      </c>
      <c r="AE97" s="8">
        <f>AD97*1.051</f>
        <v>0</v>
      </c>
      <c r="AF97" s="8">
        <f>AE97*1.049</f>
        <v>0</v>
      </c>
      <c r="AG97" s="8"/>
      <c r="AH97" s="121"/>
    </row>
    <row r="98" spans="1:34" ht="25.5" x14ac:dyDescent="0.25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21"/>
      <c r="P98" s="121"/>
      <c r="Q98" s="121"/>
      <c r="R98" s="121"/>
      <c r="S98" s="121"/>
      <c r="T98" s="121"/>
      <c r="U98" s="30"/>
      <c r="V98" s="30"/>
      <c r="W98" s="30"/>
      <c r="X98" s="132"/>
      <c r="Y98" s="143" t="s">
        <v>242</v>
      </c>
      <c r="Z98" s="19" t="s">
        <v>11</v>
      </c>
      <c r="AA98" s="8" t="s">
        <v>107</v>
      </c>
      <c r="AB98" s="62" t="s">
        <v>114</v>
      </c>
      <c r="AC98" s="38">
        <v>100</v>
      </c>
      <c r="AD98" s="8"/>
      <c r="AE98" s="8"/>
      <c r="AF98" s="8"/>
      <c r="AG98" s="8"/>
      <c r="AH98" s="121"/>
    </row>
    <row r="99" spans="1:34" ht="5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21"/>
      <c r="P99" s="121"/>
      <c r="Q99" s="121"/>
      <c r="R99" s="121"/>
      <c r="S99" s="121"/>
      <c r="T99" s="121"/>
      <c r="U99" s="30"/>
      <c r="V99" s="30"/>
      <c r="W99" s="30"/>
      <c r="X99" s="132" t="s">
        <v>168</v>
      </c>
      <c r="Y99" s="143" t="s">
        <v>297</v>
      </c>
      <c r="Z99" s="19" t="s">
        <v>67</v>
      </c>
      <c r="AA99" s="8" t="s">
        <v>67</v>
      </c>
      <c r="AB99" s="8" t="s">
        <v>67</v>
      </c>
      <c r="AC99" s="38"/>
      <c r="AD99" s="8"/>
      <c r="AE99" s="8"/>
      <c r="AF99" s="8"/>
      <c r="AG99" s="8"/>
      <c r="AH99" s="121"/>
    </row>
    <row r="100" spans="1:34" ht="38.25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21"/>
      <c r="P100" s="121"/>
      <c r="Q100" s="121"/>
      <c r="R100" s="121"/>
      <c r="S100" s="121"/>
      <c r="T100" s="121"/>
      <c r="U100" s="30"/>
      <c r="V100" s="30"/>
      <c r="W100" s="30"/>
      <c r="X100" s="132"/>
      <c r="Y100" s="143" t="s">
        <v>244</v>
      </c>
      <c r="Z100" s="19" t="s">
        <v>11</v>
      </c>
      <c r="AA100" s="8" t="s">
        <v>107</v>
      </c>
      <c r="AB100" s="62" t="s">
        <v>114</v>
      </c>
      <c r="AC100" s="38"/>
      <c r="AD100" s="8"/>
      <c r="AE100" s="8"/>
      <c r="AF100" s="8"/>
      <c r="AG100" s="8"/>
      <c r="AH100" s="121"/>
    </row>
    <row r="101" spans="1:34" ht="5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21"/>
      <c r="P101" s="121"/>
      <c r="Q101" s="121"/>
      <c r="R101" s="121"/>
      <c r="S101" s="121"/>
      <c r="T101" s="121"/>
      <c r="U101" s="30"/>
      <c r="V101" s="30"/>
      <c r="W101" s="30"/>
      <c r="X101" s="132" t="s">
        <v>5</v>
      </c>
      <c r="Y101" s="143" t="s">
        <v>245</v>
      </c>
      <c r="Z101" s="19" t="s">
        <v>67</v>
      </c>
      <c r="AA101" s="8" t="s">
        <v>67</v>
      </c>
      <c r="AB101" s="8" t="s">
        <v>67</v>
      </c>
      <c r="AC101" s="38"/>
      <c r="AD101" s="8"/>
      <c r="AE101" s="8"/>
      <c r="AF101" s="8"/>
      <c r="AG101" s="8"/>
      <c r="AH101" s="121"/>
    </row>
    <row r="102" spans="1:34" ht="63.75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21"/>
      <c r="P102" s="121"/>
      <c r="Q102" s="121"/>
      <c r="R102" s="121"/>
      <c r="S102" s="121"/>
      <c r="T102" s="121"/>
      <c r="U102" s="30"/>
      <c r="V102" s="30"/>
      <c r="W102" s="30"/>
      <c r="X102" s="132"/>
      <c r="Y102" s="143" t="s">
        <v>246</v>
      </c>
      <c r="Z102" s="19" t="s">
        <v>123</v>
      </c>
      <c r="AA102" s="8" t="s">
        <v>107</v>
      </c>
      <c r="AB102" s="8" t="s">
        <v>128</v>
      </c>
      <c r="AC102" s="38"/>
      <c r="AD102" s="8"/>
      <c r="AE102" s="8"/>
      <c r="AF102" s="8"/>
      <c r="AG102" s="8"/>
      <c r="AH102" s="121"/>
    </row>
    <row r="103" spans="1:34" ht="5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21"/>
      <c r="P103" s="121"/>
      <c r="Q103" s="121"/>
      <c r="R103" s="121"/>
      <c r="S103" s="121"/>
      <c r="T103" s="121"/>
      <c r="U103" s="30"/>
      <c r="V103" s="30"/>
      <c r="W103" s="30"/>
      <c r="X103" s="130" t="s">
        <v>52</v>
      </c>
      <c r="Y103" s="144" t="s">
        <v>247</v>
      </c>
      <c r="Z103" s="134" t="s">
        <v>67</v>
      </c>
      <c r="AA103" s="104" t="s">
        <v>67</v>
      </c>
      <c r="AB103" s="104" t="s">
        <v>67</v>
      </c>
      <c r="AC103" s="38"/>
      <c r="AD103" s="8"/>
      <c r="AE103" s="8"/>
      <c r="AF103" s="8"/>
      <c r="AG103" s="8"/>
      <c r="AH103" s="121"/>
    </row>
    <row r="104" spans="1:34" ht="51" x14ac:dyDescent="0.25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21"/>
      <c r="P104" s="121"/>
      <c r="Q104" s="121"/>
      <c r="R104" s="121"/>
      <c r="S104" s="121"/>
      <c r="T104" s="121"/>
      <c r="U104" s="30"/>
      <c r="V104" s="30"/>
      <c r="W104" s="30"/>
      <c r="X104" s="131" t="s">
        <v>88</v>
      </c>
      <c r="Y104" s="145" t="s">
        <v>248</v>
      </c>
      <c r="Z104" s="135" t="s">
        <v>67</v>
      </c>
      <c r="AA104" s="103" t="s">
        <v>67</v>
      </c>
      <c r="AB104" s="103" t="s">
        <v>67</v>
      </c>
      <c r="AC104" s="38"/>
      <c r="AD104" s="8"/>
      <c r="AE104" s="8"/>
      <c r="AF104" s="8"/>
      <c r="AG104" s="8"/>
      <c r="AH104" s="121"/>
    </row>
    <row r="105" spans="1:34" ht="89.25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21"/>
      <c r="P105" s="121"/>
      <c r="Q105" s="121"/>
      <c r="R105" s="121"/>
      <c r="S105" s="121"/>
      <c r="T105" s="121"/>
      <c r="U105" s="30"/>
      <c r="V105" s="30"/>
      <c r="W105" s="30"/>
      <c r="X105" s="132"/>
      <c r="Y105" s="143" t="s">
        <v>298</v>
      </c>
      <c r="Z105" s="19" t="s">
        <v>22</v>
      </c>
      <c r="AA105" s="8" t="s">
        <v>146</v>
      </c>
      <c r="AB105" s="8" t="s">
        <v>129</v>
      </c>
      <c r="AC105" s="38"/>
      <c r="AD105" s="8"/>
      <c r="AE105" s="8"/>
      <c r="AF105" s="8"/>
      <c r="AG105" s="8"/>
      <c r="AH105" s="121"/>
    </row>
    <row r="106" spans="1:34" ht="89.25" x14ac:dyDescent="0.25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21"/>
      <c r="P106" s="121"/>
      <c r="Q106" s="121"/>
      <c r="R106" s="121"/>
      <c r="S106" s="121"/>
      <c r="T106" s="121"/>
      <c r="U106" s="30"/>
      <c r="V106" s="30"/>
      <c r="W106" s="30"/>
      <c r="X106" s="132"/>
      <c r="Y106" s="143" t="s">
        <v>299</v>
      </c>
      <c r="Z106" s="19" t="s">
        <v>22</v>
      </c>
      <c r="AA106" s="8" t="s">
        <v>147</v>
      </c>
      <c r="AB106" s="8" t="s">
        <v>129</v>
      </c>
      <c r="AC106" s="38"/>
      <c r="AD106" s="8"/>
      <c r="AE106" s="8"/>
      <c r="AF106" s="8"/>
      <c r="AG106" s="8"/>
      <c r="AH106" s="121"/>
    </row>
    <row r="107" spans="1:34" ht="76.5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21"/>
      <c r="P107" s="121"/>
      <c r="Q107" s="121"/>
      <c r="R107" s="121"/>
      <c r="S107" s="121"/>
      <c r="T107" s="121"/>
      <c r="U107" s="30"/>
      <c r="V107" s="30"/>
      <c r="W107" s="30"/>
      <c r="X107" s="132"/>
      <c r="Y107" s="143" t="s">
        <v>300</v>
      </c>
      <c r="Z107" s="19" t="s">
        <v>22</v>
      </c>
      <c r="AA107" s="8" t="s">
        <v>169</v>
      </c>
      <c r="AB107" s="8" t="s">
        <v>129</v>
      </c>
      <c r="AC107" s="38"/>
      <c r="AD107" s="8"/>
      <c r="AE107" s="8"/>
      <c r="AF107" s="8"/>
      <c r="AG107" s="8"/>
      <c r="AH107" s="121"/>
    </row>
    <row r="108" spans="1:34" ht="38.25" x14ac:dyDescent="0.25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21"/>
      <c r="P108" s="121"/>
      <c r="Q108" s="121"/>
      <c r="R108" s="121"/>
      <c r="S108" s="121"/>
      <c r="T108" s="121"/>
      <c r="U108" s="30"/>
      <c r="V108" s="30"/>
      <c r="W108" s="30"/>
      <c r="X108" s="132" t="s">
        <v>80</v>
      </c>
      <c r="Y108" s="143" t="s">
        <v>252</v>
      </c>
      <c r="Z108" s="19" t="s">
        <v>67</v>
      </c>
      <c r="AA108" s="8" t="s">
        <v>67</v>
      </c>
      <c r="AB108" s="8" t="s">
        <v>67</v>
      </c>
      <c r="AC108" s="38"/>
      <c r="AD108" s="8"/>
      <c r="AE108" s="8"/>
      <c r="AF108" s="8"/>
      <c r="AG108" s="8"/>
      <c r="AH108" s="121"/>
    </row>
    <row r="109" spans="1:34" ht="99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21"/>
      <c r="P109" s="121"/>
      <c r="Q109" s="121"/>
      <c r="R109" s="121"/>
      <c r="S109" s="121"/>
      <c r="T109" s="121"/>
      <c r="U109" s="30"/>
      <c r="V109" s="30"/>
      <c r="W109" s="30"/>
      <c r="X109" s="132"/>
      <c r="Y109" s="143" t="s">
        <v>253</v>
      </c>
      <c r="Z109" s="19" t="s">
        <v>22</v>
      </c>
      <c r="AA109" s="62" t="s">
        <v>149</v>
      </c>
      <c r="AB109" s="62" t="s">
        <v>10</v>
      </c>
      <c r="AC109" s="38"/>
      <c r="AD109" s="8"/>
      <c r="AE109" s="8"/>
      <c r="AF109" s="8"/>
      <c r="AG109" s="8"/>
      <c r="AH109" s="121"/>
    </row>
    <row r="110" spans="1:34" ht="98.25" customHeight="1" x14ac:dyDescent="0.25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21"/>
      <c r="P110" s="121"/>
      <c r="Q110" s="121"/>
      <c r="R110" s="121"/>
      <c r="S110" s="121"/>
      <c r="T110" s="121"/>
      <c r="U110" s="30"/>
      <c r="V110" s="30"/>
      <c r="W110" s="30"/>
      <c r="X110" s="132"/>
      <c r="Y110" s="143" t="s">
        <v>254</v>
      </c>
      <c r="Z110" s="19" t="s">
        <v>22</v>
      </c>
      <c r="AA110" s="62" t="s">
        <v>148</v>
      </c>
      <c r="AB110" s="62" t="s">
        <v>10</v>
      </c>
      <c r="AC110" s="38"/>
      <c r="AD110" s="8"/>
      <c r="AE110" s="8"/>
      <c r="AF110" s="8"/>
      <c r="AG110" s="8"/>
      <c r="AH110" s="121"/>
    </row>
    <row r="111" spans="1:34" ht="100.5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21"/>
      <c r="P111" s="121"/>
      <c r="Q111" s="121"/>
      <c r="R111" s="121"/>
      <c r="S111" s="121"/>
      <c r="T111" s="121"/>
      <c r="U111" s="30"/>
      <c r="V111" s="30"/>
      <c r="W111" s="30"/>
      <c r="X111" s="132"/>
      <c r="Y111" s="143" t="s">
        <v>255</v>
      </c>
      <c r="Z111" s="19" t="s">
        <v>22</v>
      </c>
      <c r="AA111" s="62" t="s">
        <v>150</v>
      </c>
      <c r="AB111" s="62" t="s">
        <v>10</v>
      </c>
      <c r="AC111" s="38"/>
      <c r="AD111" s="8"/>
      <c r="AE111" s="8"/>
      <c r="AF111" s="8"/>
      <c r="AG111" s="8"/>
      <c r="AH111" s="121"/>
    </row>
    <row r="112" spans="1:34" ht="57.75" customHeight="1" x14ac:dyDescent="0.25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21"/>
      <c r="P112" s="121"/>
      <c r="Q112" s="121"/>
      <c r="R112" s="121"/>
      <c r="S112" s="121"/>
      <c r="T112" s="121" t="s">
        <v>105</v>
      </c>
      <c r="U112" s="30"/>
      <c r="V112" s="30"/>
      <c r="W112" s="30"/>
      <c r="X112" s="132" t="s">
        <v>89</v>
      </c>
      <c r="Y112" s="143" t="s">
        <v>256</v>
      </c>
      <c r="Z112" s="19" t="s">
        <v>67</v>
      </c>
      <c r="AA112" s="8" t="s">
        <v>67</v>
      </c>
      <c r="AB112" s="8" t="s">
        <v>67</v>
      </c>
      <c r="AC112" s="38"/>
      <c r="AD112" s="8"/>
      <c r="AE112" s="8"/>
      <c r="AF112" s="8"/>
      <c r="AG112" s="8"/>
      <c r="AH112" s="121"/>
    </row>
    <row r="113" spans="1:34" ht="38.25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21"/>
      <c r="P113" s="121"/>
      <c r="Q113" s="121"/>
      <c r="R113" s="121"/>
      <c r="S113" s="121"/>
      <c r="T113" s="121"/>
      <c r="U113" s="30"/>
      <c r="V113" s="30"/>
      <c r="W113" s="30"/>
      <c r="X113" s="132"/>
      <c r="Y113" s="143" t="s">
        <v>257</v>
      </c>
      <c r="Z113" s="19" t="s">
        <v>90</v>
      </c>
      <c r="AA113" s="8" t="s">
        <v>107</v>
      </c>
      <c r="AB113" s="8" t="s">
        <v>68</v>
      </c>
      <c r="AC113" s="38">
        <v>-27878</v>
      </c>
      <c r="AD113" s="8" t="s">
        <v>46</v>
      </c>
      <c r="AE113" s="8" t="s">
        <v>46</v>
      </c>
      <c r="AF113" s="8" t="s">
        <v>46</v>
      </c>
      <c r="AG113" s="8"/>
      <c r="AH113" s="121"/>
    </row>
    <row r="114" spans="1:34" ht="56.25" customHeight="1" x14ac:dyDescent="0.25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21"/>
      <c r="P114" s="121"/>
      <c r="Q114" s="121"/>
      <c r="R114" s="121"/>
      <c r="S114" s="121"/>
      <c r="T114" s="121"/>
      <c r="U114" s="30"/>
      <c r="V114" s="30"/>
      <c r="W114" s="30"/>
      <c r="X114" s="132"/>
      <c r="Y114" s="143" t="s">
        <v>258</v>
      </c>
      <c r="Z114" s="19" t="s">
        <v>32</v>
      </c>
      <c r="AA114" s="8" t="s">
        <v>107</v>
      </c>
      <c r="AB114" s="8" t="s">
        <v>68</v>
      </c>
      <c r="AC114" s="38">
        <v>-108605</v>
      </c>
      <c r="AD114" s="8" t="s">
        <v>46</v>
      </c>
      <c r="AE114" s="8" t="s">
        <v>46</v>
      </c>
      <c r="AF114" s="8" t="s">
        <v>46</v>
      </c>
      <c r="AG114" s="8"/>
      <c r="AH114" s="121"/>
    </row>
    <row r="115" spans="1:34" ht="38.25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21"/>
      <c r="P115" s="121"/>
      <c r="Q115" s="121"/>
      <c r="R115" s="121"/>
      <c r="S115" s="121"/>
      <c r="T115" s="121"/>
      <c r="U115" s="30"/>
      <c r="V115" s="30"/>
      <c r="W115" s="30"/>
      <c r="X115" s="132"/>
      <c r="Y115" s="143" t="s">
        <v>259</v>
      </c>
      <c r="Z115" s="19" t="s">
        <v>33</v>
      </c>
      <c r="AA115" s="8" t="s">
        <v>107</v>
      </c>
      <c r="AB115" s="8" t="s">
        <v>68</v>
      </c>
      <c r="AC115" s="38">
        <v>-972900</v>
      </c>
      <c r="AD115" s="8" t="s">
        <v>46</v>
      </c>
      <c r="AE115" s="8" t="s">
        <v>46</v>
      </c>
      <c r="AF115" s="8" t="s">
        <v>46</v>
      </c>
      <c r="AG115" s="8"/>
      <c r="AH115" s="121"/>
    </row>
    <row r="116" spans="1:34" ht="51" x14ac:dyDescent="0.25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21"/>
      <c r="P116" s="121"/>
      <c r="Q116" s="121"/>
      <c r="R116" s="121"/>
      <c r="S116" s="121"/>
      <c r="T116" s="121"/>
      <c r="U116" s="30"/>
      <c r="V116" s="30"/>
      <c r="W116" s="30"/>
      <c r="X116" s="132" t="s">
        <v>1</v>
      </c>
      <c r="Y116" s="143" t="s">
        <v>260</v>
      </c>
      <c r="Z116" s="19" t="s">
        <v>67</v>
      </c>
      <c r="AA116" s="8" t="s">
        <v>67</v>
      </c>
      <c r="AB116" s="8" t="s">
        <v>67</v>
      </c>
      <c r="AC116" s="38"/>
      <c r="AD116" s="8"/>
      <c r="AE116" s="8"/>
      <c r="AF116" s="8"/>
      <c r="AG116" s="8"/>
      <c r="AH116" s="121"/>
    </row>
    <row r="117" spans="1:34" ht="38.25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21"/>
      <c r="P117" s="121"/>
      <c r="Q117" s="121"/>
      <c r="R117" s="121"/>
      <c r="S117" s="121"/>
      <c r="T117" s="121"/>
      <c r="U117" s="30"/>
      <c r="V117" s="30"/>
      <c r="W117" s="30"/>
      <c r="X117" s="132"/>
      <c r="Y117" s="143" t="s">
        <v>261</v>
      </c>
      <c r="Z117" s="19" t="s">
        <v>11</v>
      </c>
      <c r="AA117" s="8" t="s">
        <v>107</v>
      </c>
      <c r="AB117" s="8" t="s">
        <v>68</v>
      </c>
      <c r="AC117" s="38"/>
      <c r="AD117" s="8"/>
      <c r="AE117" s="8"/>
      <c r="AF117" s="8"/>
      <c r="AG117" s="8"/>
      <c r="AH117" s="121"/>
    </row>
    <row r="118" spans="1:34" ht="140.25" x14ac:dyDescent="0.25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21"/>
      <c r="P118" s="121"/>
      <c r="Q118" s="121"/>
      <c r="R118" s="121"/>
      <c r="S118" s="121"/>
      <c r="T118" s="121"/>
      <c r="U118" s="30"/>
      <c r="V118" s="30"/>
      <c r="W118" s="30"/>
      <c r="X118" s="132" t="s">
        <v>2</v>
      </c>
      <c r="Y118" s="143" t="s">
        <v>262</v>
      </c>
      <c r="Z118" s="19" t="s">
        <v>67</v>
      </c>
      <c r="AA118" s="8" t="s">
        <v>67</v>
      </c>
      <c r="AB118" s="8" t="s">
        <v>67</v>
      </c>
      <c r="AC118" s="38"/>
      <c r="AD118" s="8"/>
      <c r="AE118" s="8"/>
      <c r="AF118" s="8"/>
      <c r="AG118" s="8"/>
      <c r="AH118" s="121"/>
    </row>
    <row r="119" spans="1:34" ht="38.25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21"/>
      <c r="P119" s="121"/>
      <c r="Q119" s="121"/>
      <c r="R119" s="121"/>
      <c r="S119" s="121"/>
      <c r="T119" s="121"/>
      <c r="U119" s="30"/>
      <c r="V119" s="30"/>
      <c r="W119" s="30"/>
      <c r="X119" s="132"/>
      <c r="Y119" s="143" t="s">
        <v>263</v>
      </c>
      <c r="Z119" s="19" t="s">
        <v>11</v>
      </c>
      <c r="AA119" s="8" t="s">
        <v>107</v>
      </c>
      <c r="AB119" s="62" t="s">
        <v>108</v>
      </c>
      <c r="AC119" s="38"/>
      <c r="AD119" s="8"/>
      <c r="AE119" s="8"/>
      <c r="AF119" s="8"/>
      <c r="AG119" s="8"/>
      <c r="AH119" s="121"/>
    </row>
    <row r="120" spans="1:34" ht="25.5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21"/>
      <c r="P120" s="121"/>
      <c r="Q120" s="121"/>
      <c r="R120" s="121"/>
      <c r="S120" s="121"/>
      <c r="T120" s="121"/>
      <c r="U120" s="30"/>
      <c r="V120" s="30"/>
      <c r="W120" s="30"/>
      <c r="X120" s="132" t="s">
        <v>3</v>
      </c>
      <c r="Y120" s="143" t="s">
        <v>301</v>
      </c>
      <c r="Z120" s="19" t="s">
        <v>67</v>
      </c>
      <c r="AA120" s="8" t="s">
        <v>67</v>
      </c>
      <c r="AB120" s="8" t="s">
        <v>67</v>
      </c>
      <c r="AC120" s="38"/>
      <c r="AD120" s="8"/>
      <c r="AE120" s="8"/>
      <c r="AF120" s="8"/>
      <c r="AG120" s="8"/>
      <c r="AH120" s="121"/>
    </row>
    <row r="121" spans="1:34" ht="25.5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21"/>
      <c r="P121" s="121"/>
      <c r="Q121" s="121"/>
      <c r="R121" s="121"/>
      <c r="S121" s="121"/>
      <c r="T121" s="121"/>
      <c r="U121" s="30"/>
      <c r="V121" s="30"/>
      <c r="W121" s="30"/>
      <c r="X121" s="132"/>
      <c r="Y121" s="143" t="s">
        <v>265</v>
      </c>
      <c r="Z121" s="19" t="s">
        <v>11</v>
      </c>
      <c r="AA121" s="8" t="s">
        <v>107</v>
      </c>
      <c r="AB121" s="62" t="s">
        <v>108</v>
      </c>
      <c r="AC121" s="38"/>
      <c r="AD121" s="8"/>
      <c r="AE121" s="8"/>
      <c r="AF121" s="8"/>
      <c r="AG121" s="8"/>
      <c r="AH121" s="121"/>
    </row>
    <row r="122" spans="1:34" ht="51" x14ac:dyDescent="0.25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21"/>
      <c r="P122" s="121"/>
      <c r="Q122" s="121"/>
      <c r="R122" s="121"/>
      <c r="S122" s="121"/>
      <c r="T122" s="121"/>
      <c r="U122" s="30"/>
      <c r="V122" s="30"/>
      <c r="W122" s="30"/>
      <c r="X122" s="132" t="s">
        <v>159</v>
      </c>
      <c r="Y122" s="143" t="s">
        <v>302</v>
      </c>
      <c r="Z122" s="19" t="s">
        <v>67</v>
      </c>
      <c r="AA122" s="8" t="s">
        <v>67</v>
      </c>
      <c r="AB122" s="62" t="s">
        <v>67</v>
      </c>
      <c r="AC122" s="38"/>
      <c r="AD122" s="8"/>
      <c r="AE122" s="8"/>
      <c r="AF122" s="8"/>
      <c r="AG122" s="8"/>
      <c r="AH122" s="121"/>
    </row>
    <row r="123" spans="1:34" ht="38.25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21"/>
      <c r="P123" s="121"/>
      <c r="Q123" s="121"/>
      <c r="R123" s="121"/>
      <c r="S123" s="121"/>
      <c r="T123" s="121"/>
      <c r="U123" s="30"/>
      <c r="V123" s="30"/>
      <c r="W123" s="30"/>
      <c r="X123" s="132"/>
      <c r="Y123" s="143" t="s">
        <v>269</v>
      </c>
      <c r="Z123" s="19" t="s">
        <v>158</v>
      </c>
      <c r="AA123" s="8" t="s">
        <v>107</v>
      </c>
      <c r="AB123" s="8" t="s">
        <v>68</v>
      </c>
      <c r="AC123" s="38"/>
      <c r="AD123" s="8"/>
      <c r="AE123" s="8"/>
      <c r="AF123" s="8"/>
      <c r="AG123" s="8"/>
      <c r="AH123" s="121"/>
    </row>
    <row r="124" spans="1:34" ht="38.25" x14ac:dyDescent="0.25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 t="s">
        <v>48</v>
      </c>
      <c r="L124" s="30" t="s">
        <v>51</v>
      </c>
      <c r="M124" s="30" t="s">
        <v>48</v>
      </c>
      <c r="N124" s="30" t="s">
        <v>48</v>
      </c>
      <c r="O124" s="121"/>
      <c r="P124" s="121"/>
      <c r="Q124" s="121"/>
      <c r="R124" s="121"/>
      <c r="S124" s="121" t="s">
        <v>106</v>
      </c>
      <c r="T124" s="121"/>
      <c r="U124" s="30"/>
      <c r="V124" s="30"/>
      <c r="W124" s="30"/>
      <c r="X124" s="131" t="s">
        <v>81</v>
      </c>
      <c r="Y124" s="145" t="s">
        <v>303</v>
      </c>
      <c r="Z124" s="135" t="s">
        <v>67</v>
      </c>
      <c r="AA124" s="103" t="s">
        <v>67</v>
      </c>
      <c r="AB124" s="103" t="s">
        <v>67</v>
      </c>
      <c r="AC124" s="38"/>
      <c r="AD124" s="8"/>
      <c r="AE124" s="8"/>
      <c r="AF124" s="8"/>
      <c r="AG124" s="8"/>
      <c r="AH124" s="121"/>
    </row>
    <row r="125" spans="1:34" ht="119.25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21"/>
      <c r="P125" s="121"/>
      <c r="Q125" s="121"/>
      <c r="R125" s="121"/>
      <c r="S125" s="121"/>
      <c r="T125" s="121"/>
      <c r="U125" s="30"/>
      <c r="V125" s="30"/>
      <c r="W125" s="30"/>
      <c r="X125" s="132"/>
      <c r="Y125" s="143" t="s">
        <v>304</v>
      </c>
      <c r="Z125" s="19" t="s">
        <v>22</v>
      </c>
      <c r="AA125" s="8" t="s">
        <v>151</v>
      </c>
      <c r="AB125" s="8" t="s">
        <v>129</v>
      </c>
      <c r="AC125" s="38"/>
      <c r="AD125" s="8"/>
      <c r="AE125" s="8"/>
      <c r="AF125" s="8"/>
      <c r="AG125" s="8"/>
      <c r="AH125" s="121"/>
    </row>
    <row r="126" spans="1:34" ht="120" customHeight="1" x14ac:dyDescent="0.25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21"/>
      <c r="P126" s="121"/>
      <c r="Q126" s="121"/>
      <c r="R126" s="121"/>
      <c r="S126" s="121"/>
      <c r="T126" s="121"/>
      <c r="U126" s="30"/>
      <c r="V126" s="30"/>
      <c r="W126" s="30"/>
      <c r="X126" s="132"/>
      <c r="Y126" s="143" t="s">
        <v>305</v>
      </c>
      <c r="Z126" s="19" t="s">
        <v>22</v>
      </c>
      <c r="AA126" s="8" t="s">
        <v>152</v>
      </c>
      <c r="AB126" s="8" t="s">
        <v>129</v>
      </c>
      <c r="AC126" s="38"/>
      <c r="AD126" s="8"/>
      <c r="AE126" s="8"/>
      <c r="AF126" s="8"/>
      <c r="AG126" s="8"/>
      <c r="AH126" s="121"/>
    </row>
    <row r="127" spans="1:34" ht="115.5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21"/>
      <c r="P127" s="121"/>
      <c r="Q127" s="121"/>
      <c r="R127" s="121"/>
      <c r="S127" s="121"/>
      <c r="T127" s="121"/>
      <c r="U127" s="30"/>
      <c r="V127" s="30"/>
      <c r="W127" s="30"/>
      <c r="X127" s="132"/>
      <c r="Y127" s="143" t="s">
        <v>306</v>
      </c>
      <c r="Z127" s="19" t="s">
        <v>22</v>
      </c>
      <c r="AA127" s="8" t="s">
        <v>153</v>
      </c>
      <c r="AB127" s="8" t="s">
        <v>129</v>
      </c>
      <c r="AC127" s="38"/>
      <c r="AD127" s="8"/>
      <c r="AE127" s="8"/>
      <c r="AF127" s="8"/>
      <c r="AG127" s="8"/>
      <c r="AH127" s="121"/>
    </row>
    <row r="128" spans="1:34" s="10" customFormat="1" ht="99.75" customHeight="1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21"/>
      <c r="P128" s="121"/>
      <c r="Q128" s="121"/>
      <c r="R128" s="121"/>
      <c r="S128" s="121"/>
      <c r="T128" s="121" t="s">
        <v>37</v>
      </c>
      <c r="U128" s="30"/>
      <c r="V128" s="30"/>
      <c r="W128" s="30"/>
      <c r="X128" s="132" t="s">
        <v>82</v>
      </c>
      <c r="Y128" s="143" t="s">
        <v>307</v>
      </c>
      <c r="Z128" s="19" t="s">
        <v>67</v>
      </c>
      <c r="AA128" s="8" t="s">
        <v>67</v>
      </c>
      <c r="AB128" s="8" t="s">
        <v>67</v>
      </c>
      <c r="AC128" s="38"/>
      <c r="AD128" s="8"/>
      <c r="AE128" s="8"/>
      <c r="AF128" s="8"/>
      <c r="AG128" s="8"/>
      <c r="AH128" s="121"/>
    </row>
    <row r="129" spans="1:34" s="10" customFormat="1" ht="110.25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21"/>
      <c r="P129" s="121"/>
      <c r="Q129" s="121"/>
      <c r="R129" s="121"/>
      <c r="S129" s="121"/>
      <c r="T129" s="121"/>
      <c r="U129" s="30"/>
      <c r="V129" s="30"/>
      <c r="W129" s="30"/>
      <c r="X129" s="132"/>
      <c r="Y129" s="143" t="s">
        <v>308</v>
      </c>
      <c r="Z129" s="19" t="s">
        <v>22</v>
      </c>
      <c r="AA129" s="8" t="s">
        <v>154</v>
      </c>
      <c r="AB129" s="62" t="s">
        <v>114</v>
      </c>
      <c r="AC129" s="38">
        <v>100</v>
      </c>
      <c r="AD129" s="8">
        <v>100</v>
      </c>
      <c r="AE129" s="8">
        <v>100</v>
      </c>
      <c r="AF129" s="8">
        <v>100</v>
      </c>
      <c r="AG129" s="8">
        <v>100</v>
      </c>
      <c r="AH129" s="121">
        <v>100</v>
      </c>
    </row>
    <row r="130" spans="1:34" s="10" customFormat="1" ht="38.25" x14ac:dyDescent="0.25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21"/>
      <c r="P130" s="121"/>
      <c r="Q130" s="121"/>
      <c r="R130" s="121"/>
      <c r="S130" s="121"/>
      <c r="T130" s="121"/>
      <c r="U130" s="30"/>
      <c r="V130" s="30"/>
      <c r="W130" s="30"/>
      <c r="X130" s="132"/>
      <c r="Y130" s="143" t="s">
        <v>276</v>
      </c>
      <c r="Z130" s="19" t="s">
        <v>67</v>
      </c>
      <c r="AA130" s="8" t="s">
        <v>67</v>
      </c>
      <c r="AB130" s="62" t="s">
        <v>67</v>
      </c>
      <c r="AC130" s="38"/>
      <c r="AD130" s="8"/>
      <c r="AE130" s="8"/>
      <c r="AF130" s="8"/>
      <c r="AG130" s="8"/>
      <c r="AH130" s="121"/>
    </row>
    <row r="131" spans="1:34" s="10" customFormat="1" ht="81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21"/>
      <c r="P131" s="121"/>
      <c r="Q131" s="121"/>
      <c r="R131" s="121"/>
      <c r="S131" s="121"/>
      <c r="T131" s="121"/>
      <c r="U131" s="30"/>
      <c r="V131" s="30"/>
      <c r="W131" s="30"/>
      <c r="X131" s="132"/>
      <c r="Y131" s="143" t="s">
        <v>277</v>
      </c>
      <c r="Z131" s="19" t="s">
        <v>22</v>
      </c>
      <c r="AA131" s="8" t="s">
        <v>155</v>
      </c>
      <c r="AB131" s="8" t="s">
        <v>129</v>
      </c>
      <c r="AC131" s="38"/>
      <c r="AD131" s="8"/>
      <c r="AE131" s="8"/>
      <c r="AF131" s="8"/>
      <c r="AG131" s="8"/>
      <c r="AH131" s="121"/>
    </row>
    <row r="132" spans="1:34" s="10" customFormat="1" ht="81.75" customHeight="1" x14ac:dyDescent="0.25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21"/>
      <c r="P132" s="121"/>
      <c r="Q132" s="121"/>
      <c r="R132" s="121"/>
      <c r="S132" s="121"/>
      <c r="T132" s="121"/>
      <c r="U132" s="30"/>
      <c r="V132" s="30"/>
      <c r="W132" s="30"/>
      <c r="X132" s="132"/>
      <c r="Y132" s="143" t="s">
        <v>278</v>
      </c>
      <c r="Z132" s="19" t="s">
        <v>22</v>
      </c>
      <c r="AA132" s="121" t="s">
        <v>156</v>
      </c>
      <c r="AB132" s="8" t="s">
        <v>129</v>
      </c>
      <c r="AC132" s="38"/>
      <c r="AD132" s="8"/>
      <c r="AE132" s="8"/>
      <c r="AF132" s="8"/>
      <c r="AG132" s="8"/>
      <c r="AH132" s="121"/>
    </row>
    <row r="133" spans="1:34" s="10" customFormat="1" ht="67.5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21"/>
      <c r="P133" s="121"/>
      <c r="Q133" s="121"/>
      <c r="R133" s="121"/>
      <c r="S133" s="121"/>
      <c r="T133" s="121"/>
      <c r="U133" s="30"/>
      <c r="V133" s="30"/>
      <c r="W133" s="30"/>
      <c r="X133" s="132"/>
      <c r="Y133" s="143" t="s">
        <v>309</v>
      </c>
      <c r="Z133" s="19" t="s">
        <v>22</v>
      </c>
      <c r="AA133" s="121" t="s">
        <v>157</v>
      </c>
      <c r="AB133" s="8" t="s">
        <v>129</v>
      </c>
      <c r="AC133" s="38"/>
      <c r="AD133" s="8"/>
      <c r="AE133" s="8"/>
      <c r="AF133" s="8"/>
      <c r="AG133" s="8"/>
      <c r="AH133" s="121"/>
    </row>
    <row r="134" spans="1:34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10"/>
      <c r="P134" s="10"/>
      <c r="Q134" s="10"/>
      <c r="R134" s="10"/>
      <c r="S134" s="10"/>
      <c r="T134" s="10" t="s">
        <v>47</v>
      </c>
      <c r="U134" s="79"/>
      <c r="V134" s="79"/>
      <c r="W134" s="79"/>
      <c r="X134" s="79"/>
      <c r="Y134" s="80"/>
      <c r="Z134" s="10"/>
      <c r="AA134" s="10"/>
      <c r="AB134" s="112" t="s">
        <v>317</v>
      </c>
      <c r="AC134" s="10"/>
      <c r="AG134" s="10"/>
      <c r="AH134" s="10"/>
    </row>
    <row r="135" spans="1:34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10"/>
      <c r="P135" s="10"/>
      <c r="Q135" s="10"/>
      <c r="R135" s="10"/>
      <c r="S135" s="10"/>
      <c r="T135" s="10"/>
      <c r="U135" s="79"/>
      <c r="V135" s="79"/>
      <c r="W135" s="79"/>
      <c r="X135" s="79"/>
      <c r="Y135" s="80"/>
      <c r="Z135" s="10"/>
      <c r="AA135" s="10"/>
      <c r="AB135" s="10"/>
      <c r="AC135" s="10"/>
      <c r="AG135" s="10"/>
      <c r="AH135" s="10"/>
    </row>
    <row r="136" spans="1:34" ht="15.75" x14ac:dyDescent="0.25">
      <c r="A136" s="67" t="s">
        <v>34</v>
      </c>
      <c r="B136" s="67"/>
      <c r="C136" s="67"/>
      <c r="D136" s="67"/>
      <c r="E136" s="67"/>
      <c r="F136" s="63"/>
      <c r="G136" s="81"/>
      <c r="H136" s="63"/>
      <c r="U136" s="123"/>
      <c r="V136" s="123"/>
      <c r="W136" s="123"/>
      <c r="X136" s="123"/>
      <c r="Y136" s="109" t="s">
        <v>170</v>
      </c>
      <c r="Z136" s="67"/>
      <c r="AA136" s="108"/>
      <c r="AB136" s="108" t="s">
        <v>171</v>
      </c>
      <c r="AC136" s="43"/>
      <c r="AD136" s="58" t="s">
        <v>112</v>
      </c>
      <c r="AE136" s="123"/>
      <c r="AF136" s="123"/>
    </row>
    <row r="137" spans="1:34" ht="15.75" x14ac:dyDescent="0.25">
      <c r="Y137" s="109"/>
      <c r="Z137" s="67"/>
      <c r="AA137" s="67"/>
      <c r="AC137" s="20"/>
      <c r="AD137" s="37" t="s">
        <v>7</v>
      </c>
    </row>
    <row r="138" spans="1:34" ht="15.75" x14ac:dyDescent="0.25">
      <c r="Y138" s="109"/>
      <c r="Z138" s="67"/>
      <c r="AC138" s="20"/>
      <c r="AD138" s="37"/>
    </row>
    <row r="139" spans="1:34" ht="15.75" x14ac:dyDescent="0.25">
      <c r="Y139" s="109"/>
      <c r="Z139" s="67"/>
      <c r="AA139" s="67"/>
      <c r="AC139" s="20"/>
      <c r="AD139" s="37" t="s">
        <v>8</v>
      </c>
    </row>
    <row r="140" spans="1:34" ht="15.75" x14ac:dyDescent="0.25">
      <c r="Y140" s="109"/>
      <c r="Z140" s="67"/>
      <c r="AA140" s="67"/>
      <c r="AC140" s="20"/>
      <c r="AD140" s="37"/>
    </row>
    <row r="141" spans="1:34" ht="15.75" x14ac:dyDescent="0.25">
      <c r="Y141" s="109"/>
      <c r="Z141" s="67"/>
      <c r="AC141" s="20"/>
      <c r="AD141" s="37"/>
    </row>
    <row r="142" spans="1:34" ht="15.75" x14ac:dyDescent="0.25">
      <c r="Y142" s="109"/>
      <c r="Z142" s="67"/>
      <c r="AA142" s="67"/>
      <c r="AC142" s="20"/>
      <c r="AD142" s="37" t="s">
        <v>9</v>
      </c>
    </row>
  </sheetData>
  <mergeCells count="6">
    <mergeCell ref="A26:N26"/>
    <mergeCell ref="Q26:S26"/>
    <mergeCell ref="A10:AG10"/>
    <mergeCell ref="B11:AG11"/>
    <mergeCell ref="B12:AH12"/>
    <mergeCell ref="D15:Z15"/>
  </mergeCells>
  <printOptions horizontalCentered="1"/>
  <pageMargins left="0.78740157480314965" right="0.39370078740157483" top="0.78740157480314965" bottom="0.59055118110236227" header="0.19685039370078741" footer="0.19685039370078741"/>
  <pageSetup paperSize="9" fitToHeight="0" orientation="landscape" r:id="rId1"/>
  <rowBreaks count="1" manualBreakCount="1">
    <brk id="25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 </vt:lpstr>
      <vt:lpstr>Приложение 2</vt:lpstr>
      <vt:lpstr>'Приложение 1 '!Заголовки_для_печати</vt:lpstr>
      <vt:lpstr>'Приложение 2'!Заголовки_для_печати</vt:lpstr>
      <vt:lpstr>'Приложение 1 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2015-10-20T15:03:21Z</dcterms:modified>
</cp:coreProperties>
</file>